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60D2CCD-59E0-457E-94E0-9067B6291118}" xr6:coauthVersionLast="47" xr6:coauthVersionMax="47" xr10:uidLastSave="{00000000-0000-0000-0000-000000000000}"/>
  <bookViews>
    <workbookView xWindow="-20595" yWindow="645" windowWidth="19410" windowHeight="13905" activeTab="2" xr2:uid="{00000000-000D-0000-FFFF-FFFF00000000}"/>
  </bookViews>
  <sheets>
    <sheet name="상태입력항목" sheetId="2" r:id="rId1"/>
    <sheet name="건축물관리점검업무대가(인쇄용)" sheetId="5" r:id="rId2"/>
    <sheet name="관리점검 대가산정 내역(입력금지)" sheetId="3" r:id="rId3"/>
    <sheet name="조정비(입력금지)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3" l="1"/>
  <c r="D7" i="3"/>
  <c r="C8" i="3"/>
  <c r="C7" i="3"/>
  <c r="C6" i="3"/>
  <c r="C5" i="3"/>
  <c r="I6" i="5"/>
  <c r="B6" i="5"/>
  <c r="B7" i="5" l="1"/>
  <c r="C7" i="2" l="1"/>
  <c r="C6" i="2" l="1"/>
  <c r="F11" i="5" l="1"/>
  <c r="H22" i="5"/>
  <c r="I7" i="5" l="1"/>
  <c r="H15" i="5"/>
  <c r="H17" i="5" s="1"/>
  <c r="F34" i="3"/>
  <c r="I25" i="3"/>
  <c r="F25" i="3"/>
  <c r="I5" i="3"/>
  <c r="F5" i="3"/>
  <c r="E11" i="5" s="1"/>
  <c r="H11" i="5" s="1"/>
  <c r="C11" i="5" l="1"/>
  <c r="D11" i="5" s="1"/>
  <c r="I6" i="3"/>
  <c r="I7" i="3" s="1"/>
  <c r="I21" i="3" s="1"/>
  <c r="F6" i="3"/>
  <c r="E12" i="5" s="1"/>
  <c r="C12" i="5" l="1"/>
  <c r="D12" i="5" s="1"/>
  <c r="H12" i="5"/>
  <c r="F7" i="3"/>
  <c r="F8" i="3" s="1"/>
  <c r="F30" i="3" s="1"/>
  <c r="I22" i="3"/>
  <c r="I23" i="3" s="1"/>
  <c r="F21" i="3" l="1"/>
  <c r="F22" i="3" s="1"/>
  <c r="F23" i="3" s="1"/>
  <c r="H13" i="5"/>
  <c r="F31" i="3"/>
  <c r="F32" i="3" s="1"/>
  <c r="I26" i="3"/>
  <c r="C12" i="2" s="1"/>
  <c r="H18" i="5" l="1"/>
  <c r="H19" i="5" s="1"/>
  <c r="H20" i="5" s="1"/>
  <c r="F35" i="3"/>
  <c r="C13" i="2" s="1"/>
  <c r="F26" i="3"/>
  <c r="C11" i="2" s="1"/>
  <c r="H21" i="5" l="1"/>
  <c r="H23" i="5" s="1"/>
  <c r="H24" i="5" l="1"/>
</calcChain>
</file>

<file path=xl/sharedStrings.xml><?xml version="1.0" encoding="utf-8"?>
<sst xmlns="http://schemas.openxmlformats.org/spreadsheetml/2006/main" count="188" uniqueCount="164">
  <si>
    <t>건축물의 연면적</t>
  </si>
  <si>
    <t>정기점검</t>
  </si>
  <si>
    <t>긴급점검</t>
  </si>
  <si>
    <t>점검책임자</t>
  </si>
  <si>
    <t>점검자</t>
  </si>
  <si>
    <t>일반</t>
  </si>
  <si>
    <t>3,000㎡</t>
  </si>
  <si>
    <t>5,000㎡</t>
  </si>
  <si>
    <t>10,000㎡</t>
  </si>
  <si>
    <t>30,000㎡</t>
  </si>
  <si>
    <t>건축사</t>
  </si>
  <si>
    <t>국가전문자격자</t>
  </si>
  <si>
    <t>기사</t>
  </si>
  <si>
    <t>산업기사</t>
  </si>
  <si>
    <t>기능사</t>
  </si>
  <si>
    <t>구분</t>
    <phoneticPr fontId="2" type="noConversion"/>
  </si>
  <si>
    <t>대가(원)</t>
    <phoneticPr fontId="2" type="noConversion"/>
  </si>
  <si>
    <t>100,000㎡</t>
    <phoneticPr fontId="2" type="noConversion"/>
  </si>
  <si>
    <t>건축사보(특급)</t>
  </si>
  <si>
    <t>건축사보(고급)</t>
  </si>
  <si>
    <t>건축사보(중급)</t>
  </si>
  <si>
    <t>건축사보(초급)</t>
  </si>
  <si>
    <t>기능자(고급)</t>
  </si>
  <si>
    <t>기능자(중급)</t>
  </si>
  <si>
    <t>기능자(초급)</t>
  </si>
  <si>
    <t>기사(10년 이상)</t>
  </si>
  <si>
    <t>기사(7년 이상)</t>
  </si>
  <si>
    <t>산업기사(10년 이상)</t>
  </si>
  <si>
    <t>기사(4년 이상)</t>
  </si>
  <si>
    <t>산업기사(7년 이상)</t>
  </si>
  <si>
    <t>기능사(7년 이상)</t>
  </si>
  <si>
    <t>기능사(3년 이상)</t>
  </si>
  <si>
    <t>정기점검 점검자 수</t>
    <phoneticPr fontId="2" type="noConversion"/>
  </si>
  <si>
    <t>일반점검 책임자 수</t>
    <phoneticPr fontId="2" type="noConversion"/>
  </si>
  <si>
    <t>긴급점검 책임자 수</t>
    <phoneticPr fontId="2" type="noConversion"/>
  </si>
  <si>
    <t>긴급점검자 수</t>
    <phoneticPr fontId="2" type="noConversion"/>
  </si>
  <si>
    <t>(구조안전확인시) 대가(원)</t>
    <phoneticPr fontId="2" type="noConversion"/>
  </si>
  <si>
    <r>
      <t xml:space="preserve">건축물관리점검지침 </t>
    </r>
    <r>
      <rPr>
        <b/>
        <sz val="14"/>
        <color rgb="FFFA7D00"/>
        <rFont val="맑은 고딕"/>
        <family val="3"/>
        <charset val="129"/>
      </rPr>
      <t>「제</t>
    </r>
    <r>
      <rPr>
        <b/>
        <sz val="14"/>
        <color rgb="FFFA7D00"/>
        <rFont val="맑은 고딕"/>
        <family val="2"/>
        <charset val="129"/>
      </rPr>
      <t>33조(직접인건비)</t>
    </r>
    <r>
      <rPr>
        <b/>
        <sz val="14"/>
        <color rgb="FFFA7D00"/>
        <rFont val="맑은 고딕"/>
        <family val="3"/>
        <charset val="129"/>
      </rPr>
      <t>」</t>
    </r>
    <phoneticPr fontId="2" type="noConversion"/>
  </si>
  <si>
    <r>
      <t xml:space="preserve">건축물관리점검지침 </t>
    </r>
    <r>
      <rPr>
        <b/>
        <sz val="14"/>
        <color rgb="FFFA7D00"/>
        <rFont val="맑은 고딕"/>
        <family val="3"/>
        <charset val="129"/>
        <scheme val="minor"/>
      </rPr>
      <t>「제32조(비용의 산정기준 원칙)」</t>
    </r>
    <phoneticPr fontId="2" type="noConversion"/>
  </si>
  <si>
    <t>직접인건비</t>
    <phoneticPr fontId="2" type="noConversion"/>
  </si>
  <si>
    <t>제경비</t>
    <phoneticPr fontId="2" type="noConversion"/>
  </si>
  <si>
    <t>기술료</t>
    <phoneticPr fontId="2" type="noConversion"/>
  </si>
  <si>
    <t>직접경비</t>
    <phoneticPr fontId="2" type="noConversion"/>
  </si>
  <si>
    <t>선택과업비</t>
    <phoneticPr fontId="2" type="noConversion"/>
  </si>
  <si>
    <t>대가</t>
    <phoneticPr fontId="2" type="noConversion"/>
  </si>
  <si>
    <t xml:space="preserve">정기점검 </t>
    <phoneticPr fontId="2" type="noConversion"/>
  </si>
  <si>
    <t>정기점검 (구조안전확인시)</t>
    <phoneticPr fontId="2" type="noConversion"/>
  </si>
  <si>
    <t>정기점검 직접인건비</t>
    <phoneticPr fontId="2" type="noConversion"/>
  </si>
  <si>
    <t>긴급점검 직접인건비</t>
    <phoneticPr fontId="2" type="noConversion"/>
  </si>
  <si>
    <t xml:space="preserve">긴급점검 </t>
    <phoneticPr fontId="2" type="noConversion"/>
  </si>
  <si>
    <t>총 비용</t>
    <phoneticPr fontId="2" type="noConversion"/>
  </si>
  <si>
    <t>구분</t>
    <phoneticPr fontId="2" type="noConversion"/>
  </si>
  <si>
    <t>x1</t>
    <phoneticPr fontId="2" type="noConversion"/>
  </si>
  <si>
    <t>x2</t>
    <phoneticPr fontId="2" type="noConversion"/>
  </si>
  <si>
    <t>y1</t>
    <phoneticPr fontId="2" type="noConversion"/>
  </si>
  <si>
    <t>y2</t>
    <phoneticPr fontId="2" type="noConversion"/>
  </si>
  <si>
    <t>용도별 조정비</t>
    <phoneticPr fontId="2" type="noConversion"/>
  </si>
  <si>
    <t>원</t>
    <phoneticPr fontId="2" type="noConversion"/>
  </si>
  <si>
    <t>경과 년수 조정비</t>
    <phoneticPr fontId="2" type="noConversion"/>
  </si>
  <si>
    <t>주) 건축물관리법에 따른 건축물관리점검지침(국토교통부고시 제2020-361호, 2020. 5. 1. 제정)의 제32조부터 제38조에 의하여 산출한 것입니다. 
정기점검 및 긴급점검 등에 대한 대가 산정 시 [별표1]의 기준인원 수는 직선보간법에 의해 산정된 값이 적용되도록 하고, [별표2]의 조정비를 참고하였으며 직접경비는 동 지침 제36조에 따라 10만원으로 일괄 적용하여 산정한 것입니다.</t>
    <phoneticPr fontId="2" type="noConversion"/>
  </si>
  <si>
    <t>선택과업비</t>
    <phoneticPr fontId="2" type="noConversion"/>
  </si>
  <si>
    <t>점검
책임자</t>
    <phoneticPr fontId="2" type="noConversion"/>
  </si>
  <si>
    <t>산업기사(13년 이상)</t>
    <phoneticPr fontId="2" type="noConversion"/>
  </si>
  <si>
    <t xml:space="preserve">(※ 선택과업비는 직접 넣어주시기 바랍니다) </t>
    <phoneticPr fontId="2" type="noConversion"/>
  </si>
  <si>
    <t>구조안전
추가</t>
    <phoneticPr fontId="2" type="noConversion"/>
  </si>
  <si>
    <t>긴급점검 대가</t>
    <phoneticPr fontId="2" type="noConversion"/>
  </si>
  <si>
    <t>구     분</t>
    <phoneticPr fontId="23" type="noConversion"/>
  </si>
  <si>
    <t>산  출  내  용</t>
    <phoneticPr fontId="23" type="noConversion"/>
  </si>
  <si>
    <t>비   고</t>
    <phoneticPr fontId="23" type="noConversion"/>
  </si>
  <si>
    <t>등급</t>
    <phoneticPr fontId="23" type="noConversion"/>
  </si>
  <si>
    <t>외업
인원</t>
    <phoneticPr fontId="23" type="noConversion"/>
  </si>
  <si>
    <t>내업
인원</t>
    <phoneticPr fontId="23" type="noConversion"/>
  </si>
  <si>
    <t>노임단가</t>
    <phoneticPr fontId="23" type="noConversion"/>
  </si>
  <si>
    <t>금   액</t>
    <phoneticPr fontId="23" type="noConversion"/>
  </si>
  <si>
    <t>1. 직접인건비</t>
    <phoneticPr fontId="23" type="noConversion"/>
  </si>
  <si>
    <t>배치
계획</t>
    <phoneticPr fontId="23" type="noConversion"/>
  </si>
  <si>
    <t>기술사</t>
    <phoneticPr fontId="23" type="noConversion"/>
  </si>
  <si>
    <t>초급</t>
    <phoneticPr fontId="23" type="noConversion"/>
  </si>
  <si>
    <t>소  계</t>
    <phoneticPr fontId="23" type="noConversion"/>
  </si>
  <si>
    <t>2. 직접경비</t>
    <phoneticPr fontId="23" type="noConversion"/>
  </si>
  <si>
    <t xml:space="preserve">   ①여비, 차량운행비, 
현장소요경비,
 위험수당 등</t>
    <phoneticPr fontId="23" type="noConversion"/>
  </si>
  <si>
    <t>3. 제경비</t>
    <phoneticPr fontId="23" type="noConversion"/>
  </si>
  <si>
    <t>직접인건비 × 110%</t>
    <phoneticPr fontId="23" type="noConversion"/>
  </si>
  <si>
    <t>110% 적용</t>
    <phoneticPr fontId="23" type="noConversion"/>
  </si>
  <si>
    <t>4. 기술료</t>
    <phoneticPr fontId="23" type="noConversion"/>
  </si>
  <si>
    <t>(직접인건비+제경비) × 20%</t>
    <phoneticPr fontId="23" type="noConversion"/>
  </si>
  <si>
    <t>20% 적용</t>
    <phoneticPr fontId="23" type="noConversion"/>
  </si>
  <si>
    <t>합   계</t>
    <phoneticPr fontId="23" type="noConversion"/>
  </si>
  <si>
    <t>1+2+3+4</t>
    <phoneticPr fontId="23" type="noConversion"/>
  </si>
  <si>
    <t>대가의 보정전 업무대가</t>
    <phoneticPr fontId="23" type="noConversion"/>
  </si>
  <si>
    <t>공급가액(업무대가 보정금액) × 10%</t>
    <phoneticPr fontId="23" type="noConversion"/>
  </si>
  <si>
    <t>* 국토교통부고시 제2020-361호 건축물 관리점검지침 참조</t>
    <phoneticPr fontId="23" type="noConversion"/>
  </si>
  <si>
    <t>백원단위절사</t>
    <phoneticPr fontId="2" type="noConversion"/>
  </si>
  <si>
    <t>5. 대가의보정후금액</t>
    <phoneticPr fontId="23" type="noConversion"/>
  </si>
  <si>
    <t>점검인원계</t>
    <phoneticPr fontId="2" type="noConversion"/>
  </si>
  <si>
    <t>구조안전확인</t>
    <phoneticPr fontId="23" type="noConversion"/>
  </si>
  <si>
    <t>6 선택과업비</t>
    <phoneticPr fontId="23" type="noConversion"/>
  </si>
  <si>
    <t>협의결정</t>
    <phoneticPr fontId="23" type="noConversion"/>
  </si>
  <si>
    <t>구조안전 확인 시 정기점검 대가</t>
    <phoneticPr fontId="2" type="noConversion"/>
  </si>
  <si>
    <t>원</t>
    <phoneticPr fontId="2" type="noConversion"/>
  </si>
  <si>
    <t>연면적(m2)</t>
    <phoneticPr fontId="2" type="noConversion"/>
  </si>
  <si>
    <t>기   준</t>
    <phoneticPr fontId="2" type="noConversion"/>
  </si>
  <si>
    <t>7. 부가가치세</t>
    <phoneticPr fontId="23" type="noConversion"/>
  </si>
  <si>
    <t>건축물 점검 업무대가( 5+6+7 )</t>
    <phoneticPr fontId="23" type="noConversion"/>
  </si>
  <si>
    <t>부가세별도</t>
    <phoneticPr fontId="2" type="noConversion"/>
  </si>
  <si>
    <t>입 력 란</t>
    <phoneticPr fontId="2" type="noConversion"/>
  </si>
  <si>
    <t>파란색 부분만 입력하세요</t>
    <phoneticPr fontId="2" type="noConversion"/>
  </si>
  <si>
    <t>정기점검 대가</t>
  </si>
  <si>
    <t>법적 업무수행기간(일수)</t>
    <phoneticPr fontId="2" type="noConversion"/>
  </si>
  <si>
    <t>☜ 현장 업무(1일)은 법적 업무수행기간임</t>
    <phoneticPr fontId="2" type="noConversion"/>
  </si>
  <si>
    <t xml:space="preserve">  건축물관리점검지침에 따른 업무대가산정 상태입력항목</t>
    <phoneticPr fontId="2" type="noConversion"/>
  </si>
  <si>
    <t>경과년수</t>
    <phoneticPr fontId="2" type="noConversion"/>
  </si>
  <si>
    <t>조정비</t>
    <phoneticPr fontId="2" type="noConversion"/>
  </si>
  <si>
    <t>5년 이내</t>
    <phoneticPr fontId="2" type="noConversion"/>
  </si>
  <si>
    <t>10년 이내</t>
    <phoneticPr fontId="2" type="noConversion"/>
  </si>
  <si>
    <t>15년 이내</t>
    <phoneticPr fontId="2" type="noConversion"/>
  </si>
  <si>
    <t>15년 초과 25년 이내</t>
    <phoneticPr fontId="2" type="noConversion"/>
  </si>
  <si>
    <t>25년 초과 35년 이내</t>
    <phoneticPr fontId="2" type="noConversion"/>
  </si>
  <si>
    <t>35년 초과 55년 이내</t>
    <phoneticPr fontId="2" type="noConversion"/>
  </si>
  <si>
    <t>55년 초과</t>
    <phoneticPr fontId="2" type="noConversion"/>
  </si>
  <si>
    <t>용도</t>
    <phoneticPr fontId="2" type="noConversion"/>
  </si>
  <si>
    <t>근린생활시설</t>
    <phoneticPr fontId="2" type="noConversion"/>
  </si>
  <si>
    <t>공동주택</t>
    <phoneticPr fontId="2" type="noConversion"/>
  </si>
  <si>
    <t>판매시설</t>
    <phoneticPr fontId="2" type="noConversion"/>
  </si>
  <si>
    <t>장례식장</t>
    <phoneticPr fontId="2" type="noConversion"/>
  </si>
  <si>
    <t>교육연구시설</t>
    <phoneticPr fontId="2" type="noConversion"/>
  </si>
  <si>
    <t>노유자시설</t>
    <phoneticPr fontId="2" type="noConversion"/>
  </si>
  <si>
    <t>위락시설</t>
    <phoneticPr fontId="2" type="noConversion"/>
  </si>
  <si>
    <t>관광휴게시설</t>
    <phoneticPr fontId="2" type="noConversion"/>
  </si>
  <si>
    <t>문화 및 집회시설</t>
    <phoneticPr fontId="2" type="noConversion"/>
  </si>
  <si>
    <t>운수시설</t>
    <phoneticPr fontId="2" type="noConversion"/>
  </si>
  <si>
    <t>의료시설</t>
    <phoneticPr fontId="2" type="noConversion"/>
  </si>
  <si>
    <t>교육연구시설 중 도서관</t>
    <phoneticPr fontId="2" type="noConversion"/>
  </si>
  <si>
    <t>운동시설</t>
    <phoneticPr fontId="2" type="noConversion"/>
  </si>
  <si>
    <t>숙박시설 중 관광숙박시설</t>
    <phoneticPr fontId="2" type="noConversion"/>
  </si>
  <si>
    <t>조정비</t>
    <phoneticPr fontId="2" type="noConversion"/>
  </si>
  <si>
    <t>○ 정기점검 및 긴급점검 조정비</t>
    <phoneticPr fontId="2" type="noConversion"/>
  </si>
  <si>
    <t>그 외 용도</t>
    <phoneticPr fontId="2" type="noConversion"/>
  </si>
  <si>
    <t>용 역 기 간</t>
    <phoneticPr fontId="2" type="noConversion"/>
  </si>
  <si>
    <t>용  역  명</t>
    <phoneticPr fontId="2" type="noConversion"/>
  </si>
  <si>
    <t xml:space="preserve">☜ (용역명을 입력하세요) </t>
    <phoneticPr fontId="2" type="noConversion"/>
  </si>
  <si>
    <t xml:space="preserve">☜ (※ 연면적을 입력하세요) </t>
    <phoneticPr fontId="2" type="noConversion"/>
  </si>
  <si>
    <r>
      <t xml:space="preserve">☜ [별표2]의 해당 경과년수 </t>
    </r>
    <r>
      <rPr>
        <sz val="11"/>
        <color rgb="FF0D01F9"/>
        <rFont val="맑은 고딕"/>
        <family val="3"/>
        <charset val="129"/>
        <scheme val="minor"/>
      </rPr>
      <t>조정비 선택</t>
    </r>
    <phoneticPr fontId="2" type="noConversion"/>
  </si>
  <si>
    <r>
      <t xml:space="preserve">☜ [별표2]의 해당 용도별 </t>
    </r>
    <r>
      <rPr>
        <sz val="11"/>
        <color rgb="FF0D01F9"/>
        <rFont val="맑은 고딕"/>
        <family val="3"/>
        <charset val="129"/>
        <scheme val="minor"/>
      </rPr>
      <t>조정비 선택</t>
    </r>
    <phoneticPr fontId="2" type="noConversion"/>
  </si>
  <si>
    <t>00사옥 건축물 관리점검 용역</t>
    <phoneticPr fontId="2" type="noConversion"/>
  </si>
  <si>
    <t>2020/00/00~2020/00/00</t>
    <phoneticPr fontId="2" type="noConversion"/>
  </si>
  <si>
    <t>근린생활시설</t>
  </si>
  <si>
    <t>용도가 이중일경우 
주용도의 조정비 적용</t>
    <phoneticPr fontId="23" type="noConversion"/>
  </si>
  <si>
    <t>구조안전확인 여부</t>
    <phoneticPr fontId="2" type="noConversion"/>
  </si>
  <si>
    <t xml:space="preserve"> ☜ 구조안전확인 여부 체크 (확인할 경우 구조안전점검책임자 1인 추가)</t>
    <phoneticPr fontId="2" type="noConversion"/>
  </si>
  <si>
    <t>원 ☜ 해당 시 입력 (도면작성 등)</t>
    <phoneticPr fontId="2" type="noConversion"/>
  </si>
  <si>
    <t xml:space="preserve">합 계 × 해당 업무대가 조정비(경과년수×용도별) </t>
    <phoneticPr fontId="23" type="noConversion"/>
  </si>
  <si>
    <t>도서작성 등</t>
    <phoneticPr fontId="23" type="noConversion"/>
  </si>
  <si>
    <t>확인</t>
  </si>
  <si>
    <t>5년 이내</t>
  </si>
  <si>
    <t>[건축물 점검 업무대가 조정비 건축물 관리지침 별표1]</t>
    <phoneticPr fontId="23" type="noConversion"/>
  </si>
  <si>
    <t>[건축물 점검 업무대가 조정비 건축물 관리지침 별표2]</t>
    <phoneticPr fontId="23" type="noConversion"/>
  </si>
  <si>
    <t>건축물관리점검지침에 따라
일괄산정</t>
    <phoneticPr fontId="2" type="noConversion"/>
  </si>
  <si>
    <t xml:space="preserve">☜ (날짜를 입력하세요) </t>
    <phoneticPr fontId="2" type="noConversion"/>
  </si>
  <si>
    <t xml:space="preserve">  용역기간 :</t>
    <phoneticPr fontId="23" type="noConversion"/>
  </si>
  <si>
    <t xml:space="preserve">  공 사 명 :</t>
    <phoneticPr fontId="23" type="noConversion"/>
  </si>
  <si>
    <t>2022년 노임단가</t>
    <phoneticPr fontId="2" type="noConversion"/>
  </si>
  <si>
    <t>2023년 노임단가</t>
    <phoneticPr fontId="2" type="noConversion"/>
  </si>
  <si>
    <t>[2023 엔지니어링업체 임금실태조사결과 공표]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</si>
</sst>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,##0_ "/>
    <numFmt numFmtId="177" formatCode="0.00_ "/>
    <numFmt numFmtId="178" formatCode="0_ "/>
    <numFmt numFmtId="179" formatCode="#,##0.00_ "/>
    <numFmt numFmtId="180" formatCode="##&quot;개&quot;&quot;월&quot;"/>
    <numFmt numFmtId="181" formatCode="&quot;면적&quot;\ &quot;:&quot;\ 0,000.00&quot;㎡&quot;"/>
    <numFmt numFmtId="182" formatCode="000,000&quot;원&quot;"/>
    <numFmt numFmtId="183" formatCode="&quot;구조안전확인&quot;\ &quot;:&quot;\ 0&quot;인&quot;"/>
  </numFmts>
  <fonts count="42">
    <font>
      <sz val="11"/>
      <color theme="1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name val="한양신명조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4"/>
      <color rgb="FFFA7D00"/>
      <name val="맑은 고딕"/>
      <family val="2"/>
      <charset val="129"/>
      <scheme val="minor"/>
    </font>
    <font>
      <b/>
      <sz val="14"/>
      <color rgb="FFFA7D00"/>
      <name val="맑은 고딕"/>
      <family val="3"/>
      <charset val="129"/>
    </font>
    <font>
      <b/>
      <sz val="14"/>
      <color rgb="FFFA7D00"/>
      <name val="맑은 고딕"/>
      <family val="2"/>
      <charset val="129"/>
    </font>
    <font>
      <b/>
      <sz val="14"/>
      <color rgb="FFFA7D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FA7D00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6"/>
      <color rgb="FFFFFFCC"/>
      <name val="맑은 고딕"/>
      <family val="3"/>
      <charset val="129"/>
      <scheme val="minor"/>
    </font>
    <font>
      <sz val="16"/>
      <color rgb="FFFFFFCC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b/>
      <sz val="11"/>
      <color rgb="FF0D01F9"/>
      <name val="맑은 고딕"/>
      <family val="3"/>
      <charset val="129"/>
      <scheme val="minor"/>
    </font>
    <font>
      <sz val="11"/>
      <color rgb="FF0D01F9"/>
      <name val="맑은 고딕"/>
      <family val="3"/>
      <charset val="129"/>
      <scheme val="minor"/>
    </font>
    <font>
      <b/>
      <sz val="11"/>
      <color rgb="FF0D01F9"/>
      <name val="맑은 고딕"/>
      <family val="2"/>
      <charset val="129"/>
      <scheme val="minor"/>
    </font>
    <font>
      <b/>
      <sz val="11"/>
      <color rgb="FFFF0000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</font>
    <font>
      <b/>
      <u/>
      <sz val="14"/>
      <color theme="10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theme="1" tint="0.499984740745262"/>
      </left>
      <right style="thin">
        <color rgb="FF7F7F7F"/>
      </right>
      <top style="medium">
        <color theme="1" tint="0.499984740745262"/>
      </top>
      <bottom style="thin">
        <color rgb="FF7F7F7F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theme="1" tint="0.499984740745262"/>
      </right>
      <top style="thin">
        <color rgb="FF7F7F7F"/>
      </top>
      <bottom style="thin">
        <color rgb="FF7F7F7F"/>
      </bottom>
      <diagonal/>
    </border>
    <border>
      <left style="medium">
        <color theme="1" tint="0.49998474074526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theme="1" tint="0.499984740745262"/>
      </right>
      <top/>
      <bottom/>
      <diagonal/>
    </border>
    <border>
      <left style="thin">
        <color rgb="FFB2B2B2"/>
      </left>
      <right style="medium">
        <color theme="1" tint="0.499984740745262"/>
      </right>
      <top style="thin">
        <color rgb="FFB2B2B2"/>
      </top>
      <bottom style="thin">
        <color rgb="FFB2B2B2"/>
      </bottom>
      <diagonal/>
    </border>
    <border>
      <left style="medium">
        <color theme="1" tint="0.499984740745262"/>
      </left>
      <right style="thin">
        <color rgb="FF7F7F7F"/>
      </right>
      <top style="thin">
        <color rgb="FF7F7F7F"/>
      </top>
      <bottom style="medium">
        <color theme="1" tint="0.499984740745262"/>
      </bottom>
      <diagonal/>
    </border>
    <border>
      <left style="thin">
        <color rgb="FFB2B2B2"/>
      </left>
      <right style="medium">
        <color theme="1" tint="0.499984740745262"/>
      </right>
      <top style="thin">
        <color rgb="FFB2B2B2"/>
      </top>
      <bottom style="medium">
        <color theme="1" tint="0.499984740745262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thin">
        <color rgb="FFB2B2B2"/>
      </left>
      <right style="medium">
        <color rgb="FF7F7F7F"/>
      </right>
      <top style="thin">
        <color rgb="FFB2B2B2"/>
      </top>
      <bottom style="medium">
        <color rgb="FF7F7F7F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6" xfId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1" fillId="2" borderId="8" xfId="1" applyBorder="1" applyAlignment="1">
      <alignment horizontal="center" vertical="center"/>
    </xf>
    <xf numFmtId="0" fontId="1" fillId="2" borderId="9" xfId="1" applyBorder="1">
      <alignment vertical="center"/>
    </xf>
    <xf numFmtId="0" fontId="5" fillId="3" borderId="10" xfId="2" applyFont="1" applyBorder="1" applyAlignment="1">
      <alignment horizontal="center" vertical="center"/>
    </xf>
    <xf numFmtId="176" fontId="5" fillId="3" borderId="12" xfId="2" applyNumberFormat="1" applyFont="1" applyBorder="1">
      <alignment vertical="center"/>
    </xf>
    <xf numFmtId="0" fontId="1" fillId="2" borderId="13" xfId="1" applyBorder="1">
      <alignment vertical="center"/>
    </xf>
    <xf numFmtId="176" fontId="5" fillId="3" borderId="14" xfId="2" applyNumberFormat="1" applyFont="1" applyBorder="1">
      <alignment vertical="center"/>
    </xf>
    <xf numFmtId="0" fontId="1" fillId="2" borderId="15" xfId="1" applyBorder="1">
      <alignment vertical="center"/>
    </xf>
    <xf numFmtId="0" fontId="1" fillId="2" borderId="0" xfId="1" applyBorder="1">
      <alignment vertical="center"/>
    </xf>
    <xf numFmtId="0" fontId="9" fillId="2" borderId="0" xfId="1" applyFont="1" applyBorder="1">
      <alignment vertical="center"/>
    </xf>
    <xf numFmtId="0" fontId="1" fillId="2" borderId="0" xfId="1" applyBorder="1" applyAlignment="1"/>
    <xf numFmtId="0" fontId="3" fillId="2" borderId="0" xfId="1" applyFont="1" applyBorder="1">
      <alignment vertical="center"/>
    </xf>
    <xf numFmtId="0" fontId="1" fillId="2" borderId="16" xfId="1" applyBorder="1">
      <alignment vertical="center"/>
    </xf>
    <xf numFmtId="0" fontId="3" fillId="2" borderId="17" xfId="1" applyFont="1" applyBorder="1">
      <alignment vertical="center"/>
    </xf>
    <xf numFmtId="0" fontId="3" fillId="2" borderId="18" xfId="1" applyFont="1" applyBorder="1">
      <alignment vertical="center"/>
    </xf>
    <xf numFmtId="0" fontId="1" fillId="2" borderId="0" xfId="1" applyBorder="1" applyAlignment="1">
      <alignment horizontal="center"/>
    </xf>
    <xf numFmtId="0" fontId="3" fillId="2" borderId="19" xfId="1" applyFont="1" applyBorder="1" applyAlignment="1">
      <alignment horizontal="center" vertical="center"/>
    </xf>
    <xf numFmtId="0" fontId="3" fillId="2" borderId="20" xfId="1" applyFont="1" applyBorder="1" applyAlignment="1">
      <alignment horizontal="center" vertical="center"/>
    </xf>
    <xf numFmtId="0" fontId="1" fillId="2" borderId="21" xfId="1" applyBorder="1" applyAlignment="1">
      <alignment horizontal="center" vertical="center"/>
    </xf>
    <xf numFmtId="0" fontId="1" fillId="2" borderId="22" xfId="1" applyBorder="1" applyAlignment="1">
      <alignment horizontal="center" vertical="center"/>
    </xf>
    <xf numFmtId="0" fontId="5" fillId="3" borderId="23" xfId="2" applyFont="1" applyBorder="1" applyAlignment="1">
      <alignment horizontal="center" vertical="center"/>
    </xf>
    <xf numFmtId="176" fontId="0" fillId="0" borderId="24" xfId="0" applyNumberFormat="1" applyBorder="1">
      <alignment vertical="center"/>
    </xf>
    <xf numFmtId="0" fontId="13" fillId="3" borderId="23" xfId="2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6" fontId="5" fillId="3" borderId="26" xfId="2" applyNumberFormat="1" applyFont="1" applyBorder="1">
      <alignment vertical="center"/>
    </xf>
    <xf numFmtId="0" fontId="3" fillId="2" borderId="4" xfId="1" applyFont="1" applyBorder="1">
      <alignment vertical="center"/>
    </xf>
    <xf numFmtId="0" fontId="3" fillId="2" borderId="20" xfId="1" applyFont="1" applyBorder="1">
      <alignment vertical="center"/>
    </xf>
    <xf numFmtId="176" fontId="17" fillId="0" borderId="24" xfId="0" applyNumberFormat="1" applyFont="1" applyBorder="1">
      <alignment vertical="center"/>
    </xf>
    <xf numFmtId="41" fontId="18" fillId="0" borderId="0" xfId="3" applyFont="1" applyFill="1">
      <alignment vertical="center"/>
    </xf>
    <xf numFmtId="41" fontId="0" fillId="0" borderId="0" xfId="3" applyFont="1" applyFill="1" applyBorder="1">
      <alignment vertical="center"/>
    </xf>
    <xf numFmtId="0" fontId="15" fillId="0" borderId="0" xfId="0" applyFont="1">
      <alignment vertical="center"/>
    </xf>
    <xf numFmtId="0" fontId="1" fillId="0" borderId="0" xfId="1" applyFill="1" applyBorder="1">
      <alignment vertical="center"/>
    </xf>
    <xf numFmtId="0" fontId="3" fillId="0" borderId="0" xfId="1" applyFont="1" applyFill="1" applyBorder="1">
      <alignment vertical="center"/>
    </xf>
    <xf numFmtId="179" fontId="0" fillId="0" borderId="11" xfId="0" applyNumberFormat="1" applyBorder="1">
      <alignment vertical="center"/>
    </xf>
    <xf numFmtId="179" fontId="0" fillId="0" borderId="11" xfId="0" applyNumberFormat="1" applyBorder="1" applyAlignment="1">
      <alignment horizontal="right" vertical="center"/>
    </xf>
    <xf numFmtId="179" fontId="0" fillId="0" borderId="0" xfId="0" applyNumberFormat="1">
      <alignment vertical="center"/>
    </xf>
    <xf numFmtId="0" fontId="0" fillId="0" borderId="27" xfId="0" applyBorder="1">
      <alignment vertical="center"/>
    </xf>
    <xf numFmtId="0" fontId="1" fillId="2" borderId="13" xfId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4" fillId="2" borderId="29" xfId="1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15" fillId="3" borderId="29" xfId="2" applyFont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16" fillId="2" borderId="1" xfId="1" applyFont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177" fontId="0" fillId="5" borderId="35" xfId="0" applyNumberFormat="1" applyFill="1" applyBorder="1">
      <alignment vertical="center"/>
    </xf>
    <xf numFmtId="0" fontId="14" fillId="2" borderId="30" xfId="1" applyFont="1" applyBorder="1" applyAlignment="1">
      <alignment horizontal="center" vertical="center" wrapText="1"/>
    </xf>
    <xf numFmtId="0" fontId="14" fillId="0" borderId="36" xfId="1" applyFont="1" applyFill="1" applyBorder="1" applyAlignment="1">
      <alignment vertical="center" wrapText="1"/>
    </xf>
    <xf numFmtId="0" fontId="0" fillId="0" borderId="36" xfId="0" applyBorder="1">
      <alignment vertical="center"/>
    </xf>
    <xf numFmtId="0" fontId="14" fillId="0" borderId="0" xfId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38" xfId="0" applyFont="1" applyBorder="1">
      <alignment vertical="center"/>
    </xf>
    <xf numFmtId="0" fontId="5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38" fontId="22" fillId="0" borderId="0" xfId="0" applyNumberFormat="1" applyFont="1">
      <alignment vertical="center"/>
    </xf>
    <xf numFmtId="0" fontId="0" fillId="0" borderId="78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4" fillId="7" borderId="43" xfId="0" applyFont="1" applyFill="1" applyBorder="1" applyAlignment="1">
      <alignment horizontal="center" vertical="center" wrapText="1"/>
    </xf>
    <xf numFmtId="0" fontId="24" fillId="7" borderId="43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38" fontId="25" fillId="0" borderId="46" xfId="0" applyNumberFormat="1" applyFont="1" applyBorder="1">
      <alignment vertical="center"/>
    </xf>
    <xf numFmtId="38" fontId="22" fillId="0" borderId="46" xfId="0" applyNumberFormat="1" applyFont="1" applyBorder="1" applyAlignment="1">
      <alignment horizontal="center" vertical="center"/>
    </xf>
    <xf numFmtId="38" fontId="22" fillId="0" borderId="46" xfId="0" applyNumberFormat="1" applyFont="1" applyBorder="1">
      <alignment vertical="center"/>
    </xf>
    <xf numFmtId="0" fontId="22" fillId="0" borderId="47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2" fontId="27" fillId="0" borderId="49" xfId="0" applyNumberFormat="1" applyFont="1" applyBorder="1" applyAlignment="1">
      <alignment horizontal="center" vertical="center"/>
    </xf>
    <xf numFmtId="38" fontId="22" fillId="0" borderId="49" xfId="0" applyNumberFormat="1" applyFont="1" applyBorder="1" applyAlignment="1">
      <alignment horizontal="right" vertical="center"/>
    </xf>
    <xf numFmtId="38" fontId="22" fillId="0" borderId="49" xfId="0" applyNumberFormat="1" applyFont="1" applyBorder="1">
      <alignment vertical="center"/>
    </xf>
    <xf numFmtId="0" fontId="22" fillId="0" borderId="50" xfId="0" applyFont="1" applyBorder="1">
      <alignment vertical="center"/>
    </xf>
    <xf numFmtId="41" fontId="22" fillId="0" borderId="50" xfId="3" applyFont="1" applyBorder="1" applyAlignment="1" applyProtection="1">
      <alignment horizontal="center" vertical="center"/>
    </xf>
    <xf numFmtId="0" fontId="24" fillId="0" borderId="43" xfId="0" applyFont="1" applyBorder="1" applyAlignment="1">
      <alignment horizontal="center" vertical="center"/>
    </xf>
    <xf numFmtId="40" fontId="27" fillId="0" borderId="52" xfId="0" applyNumberFormat="1" applyFont="1" applyBorder="1" applyAlignment="1">
      <alignment horizontal="center" vertical="center"/>
    </xf>
    <xf numFmtId="40" fontId="27" fillId="0" borderId="53" xfId="0" applyNumberFormat="1" applyFont="1" applyBorder="1" applyAlignment="1">
      <alignment horizontal="center" vertical="center"/>
    </xf>
    <xf numFmtId="38" fontId="24" fillId="0" borderId="54" xfId="0" applyNumberFormat="1" applyFont="1" applyBorder="1" applyAlignment="1">
      <alignment horizontal="center" vertical="center"/>
    </xf>
    <xf numFmtId="38" fontId="24" fillId="0" borderId="43" xfId="0" applyNumberFormat="1" applyFont="1" applyBorder="1">
      <alignment vertical="center"/>
    </xf>
    <xf numFmtId="0" fontId="24" fillId="0" borderId="44" xfId="0" applyFont="1" applyBorder="1" applyAlignment="1">
      <alignment horizontal="center" vertical="center"/>
    </xf>
    <xf numFmtId="0" fontId="29" fillId="0" borderId="47" xfId="0" applyFont="1" applyBorder="1" applyAlignment="1">
      <alignment horizontal="left" vertical="center" wrapText="1" indent="1"/>
    </xf>
    <xf numFmtId="38" fontId="24" fillId="0" borderId="43" xfId="0" applyNumberFormat="1" applyFont="1" applyBorder="1" applyAlignment="1">
      <alignment horizontal="right" vertical="center"/>
    </xf>
    <xf numFmtId="0" fontId="24" fillId="0" borderId="44" xfId="0" applyFont="1" applyBorder="1" applyAlignment="1">
      <alignment horizontal="left" vertical="center" indent="1"/>
    </xf>
    <xf numFmtId="38" fontId="24" fillId="0" borderId="70" xfId="0" applyNumberFormat="1" applyFont="1" applyBorder="1" applyAlignment="1">
      <alignment horizontal="right" vertical="center"/>
    </xf>
    <xf numFmtId="0" fontId="29" fillId="0" borderId="71" xfId="0" applyFont="1" applyBorder="1" applyAlignment="1">
      <alignment horizontal="center" vertical="center" wrapText="1"/>
    </xf>
    <xf numFmtId="38" fontId="24" fillId="0" borderId="70" xfId="0" applyNumberFormat="1" applyFont="1" applyBorder="1">
      <alignment vertical="center"/>
    </xf>
    <xf numFmtId="0" fontId="29" fillId="0" borderId="71" xfId="0" applyFont="1" applyBorder="1" applyAlignment="1">
      <alignment horizontal="center" vertical="center"/>
    </xf>
    <xf numFmtId="38" fontId="24" fillId="4" borderId="75" xfId="0" applyNumberFormat="1" applyFont="1" applyFill="1" applyBorder="1">
      <alignment vertical="center"/>
    </xf>
    <xf numFmtId="183" fontId="33" fillId="0" borderId="0" xfId="0" applyNumberFormat="1" applyFont="1" applyAlignment="1">
      <alignment horizontal="left" vertical="center" shrinkToFit="1"/>
    </xf>
    <xf numFmtId="181" fontId="33" fillId="0" borderId="37" xfId="0" applyNumberFormat="1" applyFont="1" applyBorder="1" applyAlignment="1">
      <alignment horizontal="left" vertical="center" shrinkToFit="1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2" fontId="0" fillId="0" borderId="91" xfId="0" applyNumberFormat="1" applyBorder="1" applyAlignment="1">
      <alignment horizontal="center" vertical="center"/>
    </xf>
    <xf numFmtId="2" fontId="0" fillId="0" borderId="92" xfId="0" applyNumberFormat="1" applyBorder="1" applyAlignment="1">
      <alignment horizontal="center" vertical="center"/>
    </xf>
    <xf numFmtId="2" fontId="0" fillId="0" borderId="93" xfId="0" applyNumberFormat="1" applyBorder="1" applyAlignment="1">
      <alignment horizontal="center" vertical="center"/>
    </xf>
    <xf numFmtId="2" fontId="0" fillId="0" borderId="90" xfId="0" applyNumberFormat="1" applyBorder="1" applyAlignment="1">
      <alignment horizontal="center" vertical="center"/>
    </xf>
    <xf numFmtId="2" fontId="0" fillId="0" borderId="79" xfId="0" applyNumberForma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2" fontId="0" fillId="0" borderId="81" xfId="0" applyNumberFormat="1" applyBorder="1" applyAlignment="1">
      <alignment horizontal="center" vertical="center"/>
    </xf>
    <xf numFmtId="2" fontId="0" fillId="0" borderId="83" xfId="0" applyNumberFormat="1" applyBorder="1" applyAlignment="1">
      <alignment horizontal="center" vertical="center"/>
    </xf>
    <xf numFmtId="0" fontId="0" fillId="10" borderId="84" xfId="0" applyFill="1" applyBorder="1" applyAlignment="1">
      <alignment horizontal="center" vertical="center"/>
    </xf>
    <xf numFmtId="0" fontId="0" fillId="10" borderId="85" xfId="0" applyFill="1" applyBorder="1" applyAlignment="1">
      <alignment horizontal="center" vertical="center"/>
    </xf>
    <xf numFmtId="0" fontId="0" fillId="10" borderId="90" xfId="0" applyFill="1" applyBorder="1" applyAlignment="1">
      <alignment horizontal="center" vertical="center"/>
    </xf>
    <xf numFmtId="0" fontId="0" fillId="10" borderId="94" xfId="0" applyFill="1" applyBorder="1" applyAlignment="1">
      <alignment horizontal="center" vertical="center"/>
    </xf>
    <xf numFmtId="2" fontId="0" fillId="0" borderId="94" xfId="0" applyNumberFormat="1" applyBorder="1" applyAlignment="1">
      <alignment horizontal="center" vertical="center"/>
    </xf>
    <xf numFmtId="0" fontId="1" fillId="0" borderId="0" xfId="1" applyFill="1" applyBorder="1" applyProtection="1">
      <alignment vertical="center"/>
    </xf>
    <xf numFmtId="0" fontId="3" fillId="0" borderId="0" xfId="1" applyFont="1" applyFill="1" applyBorder="1" applyProtection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41" fontId="5" fillId="4" borderId="79" xfId="3" applyFont="1" applyFill="1" applyBorder="1" applyProtection="1">
      <alignment vertical="center"/>
    </xf>
    <xf numFmtId="41" fontId="5" fillId="4" borderId="81" xfId="3" applyFont="1" applyFill="1" applyBorder="1" applyProtection="1">
      <alignment vertical="center"/>
    </xf>
    <xf numFmtId="0" fontId="34" fillId="0" borderId="0" xfId="1" applyFont="1" applyFill="1" applyBorder="1" applyProtection="1">
      <alignment vertical="center"/>
    </xf>
    <xf numFmtId="0" fontId="34" fillId="0" borderId="0" xfId="0" applyFont="1">
      <alignment vertical="center"/>
    </xf>
    <xf numFmtId="41" fontId="34" fillId="0" borderId="79" xfId="3" applyFont="1" applyFill="1" applyBorder="1" applyProtection="1">
      <alignment vertical="center"/>
      <protection locked="0"/>
    </xf>
    <xf numFmtId="38" fontId="27" fillId="4" borderId="70" xfId="0" applyNumberFormat="1" applyFont="1" applyFill="1" applyBorder="1">
      <alignment vertical="center"/>
    </xf>
    <xf numFmtId="0" fontId="29" fillId="4" borderId="76" xfId="0" applyFont="1" applyFill="1" applyBorder="1" applyAlignment="1">
      <alignment horizontal="center" vertical="center"/>
    </xf>
    <xf numFmtId="0" fontId="37" fillId="2" borderId="85" xfId="1" applyFont="1" applyBorder="1" applyAlignment="1" applyProtection="1">
      <alignment horizontal="center" vertical="center"/>
    </xf>
    <xf numFmtId="0" fontId="36" fillId="2" borderId="97" xfId="1" applyFont="1" applyBorder="1" applyAlignment="1" applyProtection="1">
      <alignment horizontal="center" vertical="center"/>
      <protection locked="0"/>
    </xf>
    <xf numFmtId="1" fontId="34" fillId="2" borderId="79" xfId="1" applyNumberFormat="1" applyFont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vertical="center"/>
    </xf>
    <xf numFmtId="0" fontId="39" fillId="0" borderId="0" xfId="4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</xf>
    <xf numFmtId="178" fontId="20" fillId="0" borderId="79" xfId="0" applyNumberFormat="1" applyFont="1" applyBorder="1">
      <alignment vertical="center"/>
    </xf>
    <xf numFmtId="177" fontId="20" fillId="0" borderId="79" xfId="0" applyNumberFormat="1" applyFont="1" applyBorder="1">
      <alignment vertical="center"/>
    </xf>
    <xf numFmtId="178" fontId="34" fillId="11" borderId="79" xfId="0" applyNumberFormat="1" applyFont="1" applyFill="1" applyBorder="1" applyAlignment="1" applyProtection="1">
      <alignment horizontal="right" vertical="center"/>
      <protection locked="0"/>
    </xf>
    <xf numFmtId="176" fontId="34" fillId="11" borderId="79" xfId="0" applyNumberFormat="1" applyFont="1" applyFill="1" applyBorder="1" applyProtection="1">
      <alignment vertical="center"/>
      <protection locked="0"/>
    </xf>
    <xf numFmtId="0" fontId="24" fillId="0" borderId="0" xfId="0" applyFont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0" fillId="0" borderId="101" xfId="0" applyBorder="1" applyAlignment="1">
      <alignment horizontal="center" vertical="center"/>
    </xf>
    <xf numFmtId="0" fontId="34" fillId="11" borderId="102" xfId="0" applyFont="1" applyFill="1" applyBorder="1" applyAlignment="1" applyProtection="1">
      <alignment horizontal="center" vertical="center"/>
      <protection locked="0"/>
    </xf>
    <xf numFmtId="0" fontId="14" fillId="2" borderId="103" xfId="1" applyFont="1" applyBorder="1" applyAlignment="1">
      <alignment vertical="center" wrapText="1"/>
    </xf>
    <xf numFmtId="0" fontId="14" fillId="2" borderId="103" xfId="1" applyFont="1" applyBorder="1" applyAlignment="1">
      <alignment horizontal="center" vertical="center" wrapText="1"/>
    </xf>
    <xf numFmtId="0" fontId="9" fillId="2" borderId="37" xfId="1" applyFont="1" applyBorder="1" applyAlignment="1" applyProtection="1">
      <alignment horizontal="center" vertical="center"/>
    </xf>
    <xf numFmtId="0" fontId="31" fillId="9" borderId="0" xfId="0" applyFont="1" applyFill="1" applyAlignment="1">
      <alignment horizontal="center" vertical="center"/>
    </xf>
    <xf numFmtId="0" fontId="32" fillId="9" borderId="0" xfId="0" applyFont="1" applyFill="1">
      <alignment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21" fillId="6" borderId="66" xfId="0" applyFont="1" applyFill="1" applyBorder="1" applyAlignment="1">
      <alignment horizontal="center" vertical="center"/>
    </xf>
    <xf numFmtId="0" fontId="21" fillId="6" borderId="88" xfId="0" applyFont="1" applyFill="1" applyBorder="1" applyAlignment="1">
      <alignment horizontal="center" vertical="center"/>
    </xf>
    <xf numFmtId="0" fontId="21" fillId="6" borderId="72" xfId="0" applyFont="1" applyFill="1" applyBorder="1" applyAlignment="1">
      <alignment horizontal="center" vertical="center"/>
    </xf>
    <xf numFmtId="0" fontId="21" fillId="6" borderId="89" xfId="0" applyFont="1" applyFill="1" applyBorder="1" applyAlignment="1">
      <alignment horizontal="center" vertical="center"/>
    </xf>
    <xf numFmtId="0" fontId="24" fillId="7" borderId="39" xfId="0" applyFont="1" applyFill="1" applyBorder="1" applyAlignment="1">
      <alignment horizontal="center" vertical="center" wrapText="1"/>
    </xf>
    <xf numFmtId="0" fontId="24" fillId="7" borderId="42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/>
    </xf>
    <xf numFmtId="0" fontId="22" fillId="0" borderId="77" xfId="0" applyFont="1" applyBorder="1" applyAlignment="1">
      <alignment vertical="center" wrapText="1"/>
    </xf>
    <xf numFmtId="0" fontId="0" fillId="0" borderId="77" xfId="0" applyBorder="1">
      <alignment vertical="center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38" fontId="22" fillId="0" borderId="68" xfId="0" applyNumberFormat="1" applyFont="1" applyBorder="1" applyAlignment="1">
      <alignment horizontal="center" vertical="center"/>
    </xf>
    <xf numFmtId="38" fontId="22" fillId="0" borderId="69" xfId="0" applyNumberFormat="1" applyFont="1" applyBorder="1" applyAlignment="1">
      <alignment horizontal="center" vertical="center"/>
    </xf>
    <xf numFmtId="38" fontId="22" fillId="0" borderId="67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8" borderId="72" xfId="0" applyFont="1" applyFill="1" applyBorder="1" applyAlignment="1">
      <alignment horizontal="center" vertical="center"/>
    </xf>
    <xf numFmtId="0" fontId="5" fillId="8" borderId="73" xfId="0" applyFont="1" applyFill="1" applyBorder="1" applyAlignment="1">
      <alignment horizontal="center" vertical="center"/>
    </xf>
    <xf numFmtId="0" fontId="5" fillId="8" borderId="74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4" applyFont="1" applyAlignment="1" applyProtection="1">
      <alignment horizontal="center" vertical="center"/>
    </xf>
    <xf numFmtId="0" fontId="41" fillId="0" borderId="98" xfId="4" applyFont="1" applyBorder="1" applyAlignment="1" applyProtection="1">
      <alignment horizontal="center" vertical="center"/>
    </xf>
    <xf numFmtId="0" fontId="41" fillId="0" borderId="0" xfId="4" applyFont="1" applyBorder="1" applyAlignment="1" applyProtection="1">
      <alignment horizontal="center" vertical="center"/>
    </xf>
    <xf numFmtId="0" fontId="24" fillId="7" borderId="41" xfId="0" applyFont="1" applyFill="1" applyBorder="1" applyAlignment="1">
      <alignment horizontal="center" vertical="center"/>
    </xf>
    <xf numFmtId="0" fontId="24" fillId="7" borderId="44" xfId="0" applyFont="1" applyFill="1" applyBorder="1" applyAlignment="1">
      <alignment horizontal="center" vertical="center"/>
    </xf>
    <xf numFmtId="0" fontId="22" fillId="0" borderId="48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22" fillId="0" borderId="55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38" fontId="24" fillId="0" borderId="59" xfId="0" applyNumberFormat="1" applyFont="1" applyBorder="1" applyAlignment="1">
      <alignment horizontal="right" vertical="center"/>
    </xf>
    <xf numFmtId="0" fontId="30" fillId="0" borderId="64" xfId="0" applyFont="1" applyBorder="1" applyAlignment="1">
      <alignment horizontal="right" vertical="center"/>
    </xf>
    <xf numFmtId="0" fontId="24" fillId="0" borderId="65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38" fontId="24" fillId="0" borderId="52" xfId="0" applyNumberFormat="1" applyFont="1" applyBorder="1" applyAlignment="1">
      <alignment horizontal="center" vertical="center"/>
    </xf>
    <xf numFmtId="38" fontId="24" fillId="0" borderId="53" xfId="0" applyNumberFormat="1" applyFont="1" applyBorder="1" applyAlignment="1">
      <alignment horizontal="center" vertical="center"/>
    </xf>
    <xf numFmtId="38" fontId="24" fillId="0" borderId="54" xfId="0" applyNumberFormat="1" applyFont="1" applyBorder="1" applyAlignment="1">
      <alignment horizontal="center" vertical="center"/>
    </xf>
    <xf numFmtId="182" fontId="28" fillId="0" borderId="57" xfId="3" applyNumberFormat="1" applyFont="1" applyBorder="1" applyAlignment="1" applyProtection="1">
      <alignment horizontal="center" vertical="center"/>
    </xf>
    <xf numFmtId="182" fontId="28" fillId="0" borderId="58" xfId="3" applyNumberFormat="1" applyFont="1" applyBorder="1" applyAlignment="1" applyProtection="1">
      <alignment horizontal="center" vertical="center"/>
    </xf>
    <xf numFmtId="182" fontId="28" fillId="0" borderId="56" xfId="3" applyNumberFormat="1" applyFont="1" applyBorder="1" applyAlignment="1" applyProtection="1">
      <alignment horizontal="center" vertical="center"/>
    </xf>
    <xf numFmtId="182" fontId="28" fillId="0" borderId="62" xfId="3" applyNumberFormat="1" applyFont="1" applyBorder="1" applyAlignment="1" applyProtection="1">
      <alignment horizontal="center" vertical="center"/>
    </xf>
    <xf numFmtId="182" fontId="28" fillId="0" borderId="63" xfId="3" applyNumberFormat="1" applyFont="1" applyBorder="1" applyAlignment="1" applyProtection="1">
      <alignment horizontal="center" vertical="center"/>
    </xf>
    <xf numFmtId="182" fontId="28" fillId="0" borderId="61" xfId="3" applyNumberFormat="1" applyFont="1" applyBorder="1" applyAlignment="1" applyProtection="1">
      <alignment horizontal="center" vertical="center"/>
    </xf>
    <xf numFmtId="0" fontId="29" fillId="0" borderId="99" xfId="0" applyFont="1" applyBorder="1" applyAlignment="1">
      <alignment horizontal="center" vertical="center" wrapText="1"/>
    </xf>
    <xf numFmtId="0" fontId="29" fillId="0" borderId="100" xfId="0" applyFont="1" applyBorder="1" applyAlignment="1">
      <alignment horizontal="center" vertical="center" wrapText="1"/>
    </xf>
    <xf numFmtId="180" fontId="2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80" fontId="25" fillId="0" borderId="37" xfId="0" applyNumberFormat="1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3" fontId="7" fillId="0" borderId="30" xfId="0" applyNumberFormat="1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 wrapText="1"/>
    </xf>
    <xf numFmtId="3" fontId="7" fillId="0" borderId="3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6" fillId="2" borderId="30" xfId="1" applyFont="1" applyBorder="1" applyAlignment="1">
      <alignment horizontal="center" vertical="center" wrapText="1"/>
    </xf>
    <xf numFmtId="0" fontId="16" fillId="2" borderId="31" xfId="1" applyFont="1" applyBorder="1" applyAlignment="1">
      <alignment horizontal="center" vertical="center" wrapText="1"/>
    </xf>
    <xf numFmtId="0" fontId="16" fillId="2" borderId="34" xfId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4" fillId="2" borderId="30" xfId="1" applyFont="1" applyBorder="1" applyAlignment="1">
      <alignment horizontal="center" vertical="center" wrapText="1"/>
    </xf>
    <xf numFmtId="0" fontId="14" fillId="2" borderId="31" xfId="1" applyFont="1" applyBorder="1" applyAlignment="1">
      <alignment horizontal="center" vertical="center" wrapText="1"/>
    </xf>
    <xf numFmtId="0" fontId="14" fillId="2" borderId="32" xfId="1" applyFont="1" applyBorder="1" applyAlignment="1">
      <alignment horizontal="center" vertical="center" wrapText="1"/>
    </xf>
    <xf numFmtId="0" fontId="14" fillId="2" borderId="5" xfId="1" applyFont="1" applyBorder="1" applyAlignment="1">
      <alignment horizontal="center" vertical="center" wrapText="1"/>
    </xf>
    <xf numFmtId="0" fontId="14" fillId="2" borderId="15" xfId="1" applyFont="1" applyBorder="1" applyAlignment="1">
      <alignment horizontal="center" vertical="center" wrapText="1"/>
    </xf>
    <xf numFmtId="0" fontId="14" fillId="2" borderId="33" xfId="1" applyFont="1" applyBorder="1" applyAlignment="1">
      <alignment horizontal="center" vertical="center" wrapText="1"/>
    </xf>
    <xf numFmtId="0" fontId="0" fillId="0" borderId="0" xfId="0">
      <alignment vertical="center"/>
    </xf>
  </cellXfs>
  <cellStyles count="5">
    <cellStyle name="계산" xfId="1" builtinId="22"/>
    <cellStyle name="메모" xfId="2" builtinId="10"/>
    <cellStyle name="쉼표 [0]" xfId="3" builtinId="6"/>
    <cellStyle name="표준" xfId="0" builtinId="0"/>
    <cellStyle name="하이퍼링크" xfId="4" builtinId="8"/>
  </cellStyles>
  <dxfs count="0"/>
  <tableStyles count="0" defaultTableStyle="TableStyleMedium9" defaultPivotStyle="PivotStyleLight16"/>
  <colors>
    <mruColors>
      <color rgb="FF0D01F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0</xdr:row>
      <xdr:rowOff>79098</xdr:rowOff>
    </xdr:from>
    <xdr:to>
      <xdr:col>7</xdr:col>
      <xdr:colOff>248477</xdr:colOff>
      <xdr:row>4</xdr:row>
      <xdr:rowOff>103946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95525" y="79098"/>
          <a:ext cx="2486852" cy="7963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500"/>
            </a:lnSpc>
          </a:pPr>
          <a:r>
            <a:rPr lang="ko-KR" altLang="en-US" sz="1600" b="1"/>
            <a:t>건축물관리점검 업무대가</a:t>
          </a:r>
          <a:endParaRPr lang="en-US" altLang="ko-KR" sz="1600" b="1"/>
        </a:p>
        <a:p>
          <a:pPr algn="ctr">
            <a:lnSpc>
              <a:spcPts val="1700"/>
            </a:lnSpc>
          </a:pPr>
          <a:r>
            <a:rPr lang="en-US" altLang="ko-KR" sz="1100" b="1"/>
            <a:t>(</a:t>
          </a:r>
          <a:r>
            <a:rPr lang="ko-KR" altLang="en-US" sz="1100" b="1"/>
            <a:t>실비정액가산 방식</a:t>
          </a:r>
          <a:r>
            <a:rPr lang="en-US" altLang="ko-KR" sz="1100" b="1"/>
            <a:t>)</a:t>
          </a:r>
          <a:endParaRPr lang="ko-KR" altLang="en-US" sz="900" b="1"/>
        </a:p>
      </xdr:txBody>
    </xdr:sp>
    <xdr:clientData/>
  </xdr:twoCellAnchor>
  <xdr:twoCellAnchor editAs="oneCell">
    <xdr:from>
      <xdr:col>9</xdr:col>
      <xdr:colOff>408214</xdr:colOff>
      <xdr:row>15</xdr:row>
      <xdr:rowOff>30239</xdr:rowOff>
    </xdr:from>
    <xdr:to>
      <xdr:col>18</xdr:col>
      <xdr:colOff>136071</xdr:colOff>
      <xdr:row>24</xdr:row>
      <xdr:rowOff>251782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9" t="18868"/>
        <a:stretch>
          <a:fillRect/>
        </a:stretch>
      </xdr:blipFill>
      <xdr:spPr bwMode="auto">
        <a:xfrm>
          <a:off x="7824107" y="4969632"/>
          <a:ext cx="5851071" cy="3881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415178</xdr:colOff>
      <xdr:row>3</xdr:row>
      <xdr:rowOff>22492</xdr:rowOff>
    </xdr:from>
    <xdr:to>
      <xdr:col>29</xdr:col>
      <xdr:colOff>262778</xdr:colOff>
      <xdr:row>22</xdr:row>
      <xdr:rowOff>152879</xdr:rowOff>
    </xdr:to>
    <xdr:pic>
      <xdr:nvPicPr>
        <xdr:cNvPr id="5" name="그림 6" descr="건축물점검 업무대가 조정비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69" r="5283" b="18465"/>
        <a:stretch>
          <a:fillRect/>
        </a:stretch>
      </xdr:blipFill>
      <xdr:spPr bwMode="auto">
        <a:xfrm>
          <a:off x="14634642" y="634813"/>
          <a:ext cx="5929993" cy="7301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425823</xdr:colOff>
      <xdr:row>2</xdr:row>
      <xdr:rowOff>156881</xdr:rowOff>
    </xdr:from>
    <xdr:to>
      <xdr:col>18</xdr:col>
      <xdr:colOff>493058</xdr:colOff>
      <xdr:row>12</xdr:row>
      <xdr:rowOff>336175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30333" b="36538"/>
        <a:stretch>
          <a:fillRect/>
        </a:stretch>
      </xdr:blipFill>
      <xdr:spPr bwMode="auto">
        <a:xfrm>
          <a:off x="7836273" y="585506"/>
          <a:ext cx="6239435" cy="340826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361950</xdr:colOff>
      <xdr:row>3</xdr:row>
      <xdr:rowOff>9525</xdr:rowOff>
    </xdr:from>
    <xdr:to>
      <xdr:col>18</xdr:col>
      <xdr:colOff>428550</xdr:colOff>
      <xdr:row>12</xdr:row>
      <xdr:rowOff>361200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A0D9F255-BC44-627E-FE67-649A27A5AD1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609600"/>
          <a:ext cx="6238800" cy="340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law.go.kr/admRulSc.do?menuId=5&amp;query=%EA%B1%B4%EC%B6%95%EB%AC%BC%EA%B4%80%EB%A6%AC%EC%A0%90%EA%B2%80%20%EC%A7%80%EC%B9%A8" TargetMode="External"/><Relationship Id="rId1" Type="http://schemas.openxmlformats.org/officeDocument/2006/relationships/hyperlink" Target="http://www.law.go.kr/admRulSc.do?menuId=5&amp;query=%EA%B1%B4%EC%B6%95%EB%AC%BC%EA%B4%80%EB%A6%AC%EC%A0%90%EA%B2%80%20%EC%A7%80%EC%B9%A8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01F9"/>
  </sheetPr>
  <dimension ref="A1:J57"/>
  <sheetViews>
    <sheetView zoomScale="85" zoomScaleNormal="85" workbookViewId="0">
      <selection activeCell="C6" sqref="C6"/>
    </sheetView>
  </sheetViews>
  <sheetFormatPr defaultRowHeight="16.5"/>
  <cols>
    <col min="1" max="1" width="16.5" bestFit="1" customWidth="1"/>
    <col min="2" max="2" width="24.875" bestFit="1" customWidth="1"/>
    <col min="3" max="3" width="31.25" customWidth="1"/>
    <col min="4" max="4" width="5" customWidth="1"/>
    <col min="5" max="5" width="11" customWidth="1"/>
    <col min="6" max="6" width="22.75" customWidth="1"/>
    <col min="7" max="7" width="16.625" customWidth="1"/>
    <col min="8" max="8" width="4.375" customWidth="1"/>
    <col min="9" max="9" width="19" customWidth="1"/>
    <col min="10" max="10" width="16.625" customWidth="1"/>
    <col min="11" max="15" width="9" customWidth="1"/>
    <col min="16" max="16" width="13.25" customWidth="1"/>
    <col min="17" max="17" width="9" customWidth="1"/>
    <col min="18" max="18" width="20.125" customWidth="1"/>
    <col min="19" max="23" width="9" customWidth="1"/>
  </cols>
  <sheetData>
    <row r="1" spans="1:10" ht="39" customHeight="1" thickBot="1">
      <c r="A1" s="140" t="s">
        <v>110</v>
      </c>
      <c r="B1" s="140"/>
      <c r="C1" s="140"/>
      <c r="D1" s="127"/>
      <c r="E1" s="127"/>
      <c r="F1" s="127"/>
      <c r="G1" s="127"/>
      <c r="H1" s="35"/>
      <c r="I1" s="35"/>
    </row>
    <row r="2" spans="1:10" ht="30.75" customHeight="1" thickBot="1">
      <c r="A2" s="143" t="s">
        <v>101</v>
      </c>
      <c r="B2" s="144"/>
      <c r="C2" s="124" t="s">
        <v>105</v>
      </c>
      <c r="F2" s="113"/>
      <c r="G2" s="114"/>
      <c r="H2" s="36"/>
      <c r="I2" s="36"/>
      <c r="J2" s="36"/>
    </row>
    <row r="3" spans="1:10" ht="30.75" customHeight="1">
      <c r="A3" s="145" t="s">
        <v>138</v>
      </c>
      <c r="B3" s="146"/>
      <c r="C3" s="125" t="s">
        <v>145</v>
      </c>
      <c r="D3" s="119" t="s">
        <v>158</v>
      </c>
      <c r="F3" s="113"/>
      <c r="G3" s="114"/>
      <c r="H3" s="36"/>
      <c r="I3" s="36"/>
      <c r="J3" s="36"/>
    </row>
    <row r="4" spans="1:10" ht="30.75" customHeight="1">
      <c r="A4" s="147" t="s">
        <v>139</v>
      </c>
      <c r="B4" s="148"/>
      <c r="C4" s="126" t="s">
        <v>144</v>
      </c>
      <c r="D4" s="119" t="s">
        <v>140</v>
      </c>
      <c r="F4" s="113"/>
      <c r="G4" s="114"/>
      <c r="H4" s="36"/>
      <c r="I4" s="36"/>
      <c r="J4" s="36"/>
    </row>
    <row r="5" spans="1:10" ht="30.75" customHeight="1">
      <c r="A5" s="145" t="s">
        <v>100</v>
      </c>
      <c r="B5" s="146"/>
      <c r="C5" s="121">
        <v>100000</v>
      </c>
      <c r="D5" s="119" t="s">
        <v>141</v>
      </c>
    </row>
    <row r="6" spans="1:10" ht="30.75" customHeight="1">
      <c r="A6" s="136" t="s">
        <v>58</v>
      </c>
      <c r="B6" s="137" t="s">
        <v>154</v>
      </c>
      <c r="C6" s="131">
        <f>VLOOKUP(B6,'조정비(입력금지)'!$A$3:$B$9,2,FALSE)</f>
        <v>1</v>
      </c>
      <c r="D6" s="115" t="s">
        <v>142</v>
      </c>
    </row>
    <row r="7" spans="1:10" ht="30.75" customHeight="1">
      <c r="A7" s="136" t="s">
        <v>56</v>
      </c>
      <c r="B7" s="137" t="s">
        <v>146</v>
      </c>
      <c r="C7" s="131">
        <f>VLOOKUP(B7,'조정비(입력금지)'!D3:E17,2,FALSE)</f>
        <v>1</v>
      </c>
      <c r="D7" s="115" t="s">
        <v>143</v>
      </c>
    </row>
    <row r="8" spans="1:10" ht="30.75" hidden="1" customHeight="1">
      <c r="A8" s="147" t="s">
        <v>108</v>
      </c>
      <c r="B8" s="148"/>
      <c r="C8" s="130">
        <v>1</v>
      </c>
      <c r="D8" s="116" t="s">
        <v>109</v>
      </c>
    </row>
    <row r="9" spans="1:10" ht="30.75" customHeight="1">
      <c r="A9" s="147" t="s">
        <v>148</v>
      </c>
      <c r="B9" s="148"/>
      <c r="C9" s="132" t="s">
        <v>153</v>
      </c>
      <c r="D9" s="120" t="s">
        <v>149</v>
      </c>
    </row>
    <row r="10" spans="1:10" ht="30.75" customHeight="1">
      <c r="A10" s="147" t="s">
        <v>60</v>
      </c>
      <c r="B10" s="148"/>
      <c r="C10" s="133">
        <v>0</v>
      </c>
      <c r="D10" s="120" t="s">
        <v>150</v>
      </c>
      <c r="F10" s="120"/>
    </row>
    <row r="11" spans="1:10" ht="30.75" customHeight="1">
      <c r="A11" s="149" t="s">
        <v>107</v>
      </c>
      <c r="B11" s="150"/>
      <c r="C11" s="117">
        <f>'관리점검 대가산정 내역(입력금지)'!$F$26*$C$6*$C$7</f>
        <v>4352812.4800000004</v>
      </c>
      <c r="D11" t="s">
        <v>57</v>
      </c>
      <c r="E11" t="s">
        <v>104</v>
      </c>
    </row>
    <row r="12" spans="1:10" ht="30.75" customHeight="1">
      <c r="A12" s="149" t="s">
        <v>65</v>
      </c>
      <c r="B12" s="150"/>
      <c r="C12" s="117">
        <f>'관리점검 대가산정 내역(입력금지)'!$I$26*$C$6*$C$7</f>
        <v>2226406.2400000002</v>
      </c>
      <c r="D12" t="s">
        <v>57</v>
      </c>
      <c r="E12" t="s">
        <v>104</v>
      </c>
    </row>
    <row r="13" spans="1:10" ht="30.75" customHeight="1" thickBot="1">
      <c r="A13" s="151" t="s">
        <v>98</v>
      </c>
      <c r="B13" s="152"/>
      <c r="C13" s="118">
        <f>'관리점검 대가산정 내역(입력금지)'!$F$35*$C$6*$C$7</f>
        <v>5442561.2800000003</v>
      </c>
      <c r="D13" s="34" t="s">
        <v>99</v>
      </c>
      <c r="E13" t="s">
        <v>104</v>
      </c>
    </row>
    <row r="14" spans="1:10" ht="30.75" customHeight="1"/>
    <row r="15" spans="1:10" ht="30.75" customHeight="1">
      <c r="A15" s="141" t="s">
        <v>106</v>
      </c>
      <c r="B15" s="141"/>
      <c r="C15" s="142"/>
    </row>
    <row r="16" spans="1:10" ht="29.25" customHeight="1"/>
    <row r="17" ht="33" customHeight="1"/>
    <row r="18" ht="16.5" customHeight="1"/>
    <row r="21" ht="33" customHeight="1"/>
    <row r="22" ht="17.25" customHeight="1"/>
    <row r="24" ht="24.75" customHeight="1"/>
    <row r="25" ht="16.5" customHeight="1"/>
    <row r="29" ht="19.5" customHeight="1"/>
    <row r="30" ht="39" customHeight="1"/>
    <row r="36" ht="17.25" customHeight="1"/>
    <row r="53" ht="25.5" customHeight="1"/>
    <row r="54" ht="25.5" customHeight="1"/>
    <row r="55" ht="25.5" customHeight="1"/>
    <row r="56" ht="25.5" customHeight="1"/>
    <row r="57" ht="25.5" customHeight="1"/>
  </sheetData>
  <mergeCells count="12">
    <mergeCell ref="A1:C1"/>
    <mergeCell ref="A15:C15"/>
    <mergeCell ref="A2:B2"/>
    <mergeCell ref="A5:B5"/>
    <mergeCell ref="A8:B8"/>
    <mergeCell ref="A9:B9"/>
    <mergeCell ref="A10:B10"/>
    <mergeCell ref="A11:B11"/>
    <mergeCell ref="A12:B12"/>
    <mergeCell ref="A13:B13"/>
    <mergeCell ref="A3:B3"/>
    <mergeCell ref="A4:B4"/>
  </mergeCells>
  <phoneticPr fontId="2" type="noConversion"/>
  <dataValidations count="3">
    <dataValidation type="list" allowBlank="1" showInputMessage="1" showErrorMessage="1" sqref="B6" xr:uid="{00000000-0002-0000-0000-000000000000}">
      <formula1>"5년 이내, 10년 이내, 15년 이내, 15년 초과 25년 이내, 25년 초과 35년 이내, 35년 초과 55년 이내, 55년 초과"</formula1>
    </dataValidation>
    <dataValidation type="list" allowBlank="1" showInputMessage="1" showErrorMessage="1" sqref="B7" xr:uid="{00000000-0002-0000-0000-000001000000}">
      <formula1>"근린생활시설, 공동주택, 판매시설, 장례식장, 교육연구시설, 노유자시설, 위락시설, 관광휴게시설, 문화 및 집회시설, 운수시설, 의료시설, 교육연구시설 중 도서관, 운동시설, 숙박시설 중 관광숙박시설, 그 외 용도"</formula1>
    </dataValidation>
    <dataValidation type="list" allowBlank="1" showInputMessage="1" showErrorMessage="1" sqref="C9" xr:uid="{00000000-0002-0000-0000-000002000000}">
      <formula1>"확인, 미확인"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'조정비(입력금지)'!$A$3:$A$9</xm:f>
          </x14:formula1>
          <xm:sqref>B6</xm:sqref>
        </x14:dataValidation>
        <x14:dataValidation type="list" allowBlank="1" showInputMessage="1" showErrorMessage="1" xr:uid="{00000000-0002-0000-0000-000004000000}">
          <x14:formula1>
            <xm:f>'조정비(입력금지)'!$D$3:$D$17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80"/>
  <sheetViews>
    <sheetView view="pageBreakPreview" zoomScaleSheetLayoutView="100" workbookViewId="0">
      <selection activeCell="H11" sqref="H11"/>
    </sheetView>
  </sheetViews>
  <sheetFormatPr defaultRowHeight="13.5"/>
  <cols>
    <col min="1" max="1" width="9.75" style="58" customWidth="1"/>
    <col min="2" max="2" width="9.25" style="58" customWidth="1"/>
    <col min="3" max="4" width="7.5" style="58" customWidth="1"/>
    <col min="5" max="5" width="9.25" style="58" customWidth="1"/>
    <col min="6" max="6" width="10.75" style="58" customWidth="1"/>
    <col min="7" max="7" width="8.75" style="58" customWidth="1"/>
    <col min="8" max="8" width="14.25" style="58" customWidth="1"/>
    <col min="9" max="9" width="20.25" style="58" customWidth="1"/>
    <col min="10" max="20" width="9" style="58"/>
    <col min="21" max="21" width="0" style="58" hidden="1" customWidth="1"/>
    <col min="22" max="22" width="8.375" style="58" customWidth="1"/>
    <col min="23" max="256" width="9" style="58"/>
    <col min="257" max="257" width="9.75" style="58" customWidth="1"/>
    <col min="258" max="258" width="9.25" style="58" customWidth="1"/>
    <col min="259" max="260" width="7.5" style="58" customWidth="1"/>
    <col min="261" max="261" width="9.25" style="58" customWidth="1"/>
    <col min="262" max="262" width="7.5" style="58" customWidth="1"/>
    <col min="263" max="263" width="8.75" style="58" customWidth="1"/>
    <col min="264" max="264" width="14.25" style="58" customWidth="1"/>
    <col min="265" max="265" width="20.25" style="58" customWidth="1"/>
    <col min="266" max="276" width="9" style="58"/>
    <col min="277" max="277" width="0" style="58" hidden="1" customWidth="1"/>
    <col min="278" max="278" width="8.375" style="58" customWidth="1"/>
    <col min="279" max="512" width="9" style="58"/>
    <col min="513" max="513" width="9.75" style="58" customWidth="1"/>
    <col min="514" max="514" width="9.25" style="58" customWidth="1"/>
    <col min="515" max="516" width="7.5" style="58" customWidth="1"/>
    <col min="517" max="517" width="9.25" style="58" customWidth="1"/>
    <col min="518" max="518" width="7.5" style="58" customWidth="1"/>
    <col min="519" max="519" width="8.75" style="58" customWidth="1"/>
    <col min="520" max="520" width="14.25" style="58" customWidth="1"/>
    <col min="521" max="521" width="20.25" style="58" customWidth="1"/>
    <col min="522" max="532" width="9" style="58"/>
    <col min="533" max="533" width="0" style="58" hidden="1" customWidth="1"/>
    <col min="534" max="534" width="8.375" style="58" customWidth="1"/>
    <col min="535" max="768" width="9" style="58"/>
    <col min="769" max="769" width="9.75" style="58" customWidth="1"/>
    <col min="770" max="770" width="9.25" style="58" customWidth="1"/>
    <col min="771" max="772" width="7.5" style="58" customWidth="1"/>
    <col min="773" max="773" width="9.25" style="58" customWidth="1"/>
    <col min="774" max="774" width="7.5" style="58" customWidth="1"/>
    <col min="775" max="775" width="8.75" style="58" customWidth="1"/>
    <col min="776" max="776" width="14.25" style="58" customWidth="1"/>
    <col min="777" max="777" width="20.25" style="58" customWidth="1"/>
    <col min="778" max="788" width="9" style="58"/>
    <col min="789" max="789" width="0" style="58" hidden="1" customWidth="1"/>
    <col min="790" max="790" width="8.375" style="58" customWidth="1"/>
    <col min="791" max="1024" width="9" style="58"/>
    <col min="1025" max="1025" width="9.75" style="58" customWidth="1"/>
    <col min="1026" max="1026" width="9.25" style="58" customWidth="1"/>
    <col min="1027" max="1028" width="7.5" style="58" customWidth="1"/>
    <col min="1029" max="1029" width="9.25" style="58" customWidth="1"/>
    <col min="1030" max="1030" width="7.5" style="58" customWidth="1"/>
    <col min="1031" max="1031" width="8.75" style="58" customWidth="1"/>
    <col min="1032" max="1032" width="14.25" style="58" customWidth="1"/>
    <col min="1033" max="1033" width="20.25" style="58" customWidth="1"/>
    <col min="1034" max="1044" width="9" style="58"/>
    <col min="1045" max="1045" width="0" style="58" hidden="1" customWidth="1"/>
    <col min="1046" max="1046" width="8.375" style="58" customWidth="1"/>
    <col min="1047" max="1280" width="9" style="58"/>
    <col min="1281" max="1281" width="9.75" style="58" customWidth="1"/>
    <col min="1282" max="1282" width="9.25" style="58" customWidth="1"/>
    <col min="1283" max="1284" width="7.5" style="58" customWidth="1"/>
    <col min="1285" max="1285" width="9.25" style="58" customWidth="1"/>
    <col min="1286" max="1286" width="7.5" style="58" customWidth="1"/>
    <col min="1287" max="1287" width="8.75" style="58" customWidth="1"/>
    <col min="1288" max="1288" width="14.25" style="58" customWidth="1"/>
    <col min="1289" max="1289" width="20.25" style="58" customWidth="1"/>
    <col min="1290" max="1300" width="9" style="58"/>
    <col min="1301" max="1301" width="0" style="58" hidden="1" customWidth="1"/>
    <col min="1302" max="1302" width="8.375" style="58" customWidth="1"/>
    <col min="1303" max="1536" width="9" style="58"/>
    <col min="1537" max="1537" width="9.75" style="58" customWidth="1"/>
    <col min="1538" max="1538" width="9.25" style="58" customWidth="1"/>
    <col min="1539" max="1540" width="7.5" style="58" customWidth="1"/>
    <col min="1541" max="1541" width="9.25" style="58" customWidth="1"/>
    <col min="1542" max="1542" width="7.5" style="58" customWidth="1"/>
    <col min="1543" max="1543" width="8.75" style="58" customWidth="1"/>
    <col min="1544" max="1544" width="14.25" style="58" customWidth="1"/>
    <col min="1545" max="1545" width="20.25" style="58" customWidth="1"/>
    <col min="1546" max="1556" width="9" style="58"/>
    <col min="1557" max="1557" width="0" style="58" hidden="1" customWidth="1"/>
    <col min="1558" max="1558" width="8.375" style="58" customWidth="1"/>
    <col min="1559" max="1792" width="9" style="58"/>
    <col min="1793" max="1793" width="9.75" style="58" customWidth="1"/>
    <col min="1794" max="1794" width="9.25" style="58" customWidth="1"/>
    <col min="1795" max="1796" width="7.5" style="58" customWidth="1"/>
    <col min="1797" max="1797" width="9.25" style="58" customWidth="1"/>
    <col min="1798" max="1798" width="7.5" style="58" customWidth="1"/>
    <col min="1799" max="1799" width="8.75" style="58" customWidth="1"/>
    <col min="1800" max="1800" width="14.25" style="58" customWidth="1"/>
    <col min="1801" max="1801" width="20.25" style="58" customWidth="1"/>
    <col min="1802" max="1812" width="9" style="58"/>
    <col min="1813" max="1813" width="0" style="58" hidden="1" customWidth="1"/>
    <col min="1814" max="1814" width="8.375" style="58" customWidth="1"/>
    <col min="1815" max="2048" width="9" style="58"/>
    <col min="2049" max="2049" width="9.75" style="58" customWidth="1"/>
    <col min="2050" max="2050" width="9.25" style="58" customWidth="1"/>
    <col min="2051" max="2052" width="7.5" style="58" customWidth="1"/>
    <col min="2053" max="2053" width="9.25" style="58" customWidth="1"/>
    <col min="2054" max="2054" width="7.5" style="58" customWidth="1"/>
    <col min="2055" max="2055" width="8.75" style="58" customWidth="1"/>
    <col min="2056" max="2056" width="14.25" style="58" customWidth="1"/>
    <col min="2057" max="2057" width="20.25" style="58" customWidth="1"/>
    <col min="2058" max="2068" width="9" style="58"/>
    <col min="2069" max="2069" width="0" style="58" hidden="1" customWidth="1"/>
    <col min="2070" max="2070" width="8.375" style="58" customWidth="1"/>
    <col min="2071" max="2304" width="9" style="58"/>
    <col min="2305" max="2305" width="9.75" style="58" customWidth="1"/>
    <col min="2306" max="2306" width="9.25" style="58" customWidth="1"/>
    <col min="2307" max="2308" width="7.5" style="58" customWidth="1"/>
    <col min="2309" max="2309" width="9.25" style="58" customWidth="1"/>
    <col min="2310" max="2310" width="7.5" style="58" customWidth="1"/>
    <col min="2311" max="2311" width="8.75" style="58" customWidth="1"/>
    <col min="2312" max="2312" width="14.25" style="58" customWidth="1"/>
    <col min="2313" max="2313" width="20.25" style="58" customWidth="1"/>
    <col min="2314" max="2324" width="9" style="58"/>
    <col min="2325" max="2325" width="0" style="58" hidden="1" customWidth="1"/>
    <col min="2326" max="2326" width="8.375" style="58" customWidth="1"/>
    <col min="2327" max="2560" width="9" style="58"/>
    <col min="2561" max="2561" width="9.75" style="58" customWidth="1"/>
    <col min="2562" max="2562" width="9.25" style="58" customWidth="1"/>
    <col min="2563" max="2564" width="7.5" style="58" customWidth="1"/>
    <col min="2565" max="2565" width="9.25" style="58" customWidth="1"/>
    <col min="2566" max="2566" width="7.5" style="58" customWidth="1"/>
    <col min="2567" max="2567" width="8.75" style="58" customWidth="1"/>
    <col min="2568" max="2568" width="14.25" style="58" customWidth="1"/>
    <col min="2569" max="2569" width="20.25" style="58" customWidth="1"/>
    <col min="2570" max="2580" width="9" style="58"/>
    <col min="2581" max="2581" width="0" style="58" hidden="1" customWidth="1"/>
    <col min="2582" max="2582" width="8.375" style="58" customWidth="1"/>
    <col min="2583" max="2816" width="9" style="58"/>
    <col min="2817" max="2817" width="9.75" style="58" customWidth="1"/>
    <col min="2818" max="2818" width="9.25" style="58" customWidth="1"/>
    <col min="2819" max="2820" width="7.5" style="58" customWidth="1"/>
    <col min="2821" max="2821" width="9.25" style="58" customWidth="1"/>
    <col min="2822" max="2822" width="7.5" style="58" customWidth="1"/>
    <col min="2823" max="2823" width="8.75" style="58" customWidth="1"/>
    <col min="2824" max="2824" width="14.25" style="58" customWidth="1"/>
    <col min="2825" max="2825" width="20.25" style="58" customWidth="1"/>
    <col min="2826" max="2836" width="9" style="58"/>
    <col min="2837" max="2837" width="0" style="58" hidden="1" customWidth="1"/>
    <col min="2838" max="2838" width="8.375" style="58" customWidth="1"/>
    <col min="2839" max="3072" width="9" style="58"/>
    <col min="3073" max="3073" width="9.75" style="58" customWidth="1"/>
    <col min="3074" max="3074" width="9.25" style="58" customWidth="1"/>
    <col min="3075" max="3076" width="7.5" style="58" customWidth="1"/>
    <col min="3077" max="3077" width="9.25" style="58" customWidth="1"/>
    <col min="3078" max="3078" width="7.5" style="58" customWidth="1"/>
    <col min="3079" max="3079" width="8.75" style="58" customWidth="1"/>
    <col min="3080" max="3080" width="14.25" style="58" customWidth="1"/>
    <col min="3081" max="3081" width="20.25" style="58" customWidth="1"/>
    <col min="3082" max="3092" width="9" style="58"/>
    <col min="3093" max="3093" width="0" style="58" hidden="1" customWidth="1"/>
    <col min="3094" max="3094" width="8.375" style="58" customWidth="1"/>
    <col min="3095" max="3328" width="9" style="58"/>
    <col min="3329" max="3329" width="9.75" style="58" customWidth="1"/>
    <col min="3330" max="3330" width="9.25" style="58" customWidth="1"/>
    <col min="3331" max="3332" width="7.5" style="58" customWidth="1"/>
    <col min="3333" max="3333" width="9.25" style="58" customWidth="1"/>
    <col min="3334" max="3334" width="7.5" style="58" customWidth="1"/>
    <col min="3335" max="3335" width="8.75" style="58" customWidth="1"/>
    <col min="3336" max="3336" width="14.25" style="58" customWidth="1"/>
    <col min="3337" max="3337" width="20.25" style="58" customWidth="1"/>
    <col min="3338" max="3348" width="9" style="58"/>
    <col min="3349" max="3349" width="0" style="58" hidden="1" customWidth="1"/>
    <col min="3350" max="3350" width="8.375" style="58" customWidth="1"/>
    <col min="3351" max="3584" width="9" style="58"/>
    <col min="3585" max="3585" width="9.75" style="58" customWidth="1"/>
    <col min="3586" max="3586" width="9.25" style="58" customWidth="1"/>
    <col min="3587" max="3588" width="7.5" style="58" customWidth="1"/>
    <col min="3589" max="3589" width="9.25" style="58" customWidth="1"/>
    <col min="3590" max="3590" width="7.5" style="58" customWidth="1"/>
    <col min="3591" max="3591" width="8.75" style="58" customWidth="1"/>
    <col min="3592" max="3592" width="14.25" style="58" customWidth="1"/>
    <col min="3593" max="3593" width="20.25" style="58" customWidth="1"/>
    <col min="3594" max="3604" width="9" style="58"/>
    <col min="3605" max="3605" width="0" style="58" hidden="1" customWidth="1"/>
    <col min="3606" max="3606" width="8.375" style="58" customWidth="1"/>
    <col min="3607" max="3840" width="9" style="58"/>
    <col min="3841" max="3841" width="9.75" style="58" customWidth="1"/>
    <col min="3842" max="3842" width="9.25" style="58" customWidth="1"/>
    <col min="3843" max="3844" width="7.5" style="58" customWidth="1"/>
    <col min="3845" max="3845" width="9.25" style="58" customWidth="1"/>
    <col min="3846" max="3846" width="7.5" style="58" customWidth="1"/>
    <col min="3847" max="3847" width="8.75" style="58" customWidth="1"/>
    <col min="3848" max="3848" width="14.25" style="58" customWidth="1"/>
    <col min="3849" max="3849" width="20.25" style="58" customWidth="1"/>
    <col min="3850" max="3860" width="9" style="58"/>
    <col min="3861" max="3861" width="0" style="58" hidden="1" customWidth="1"/>
    <col min="3862" max="3862" width="8.375" style="58" customWidth="1"/>
    <col min="3863" max="4096" width="9" style="58"/>
    <col min="4097" max="4097" width="9.75" style="58" customWidth="1"/>
    <col min="4098" max="4098" width="9.25" style="58" customWidth="1"/>
    <col min="4099" max="4100" width="7.5" style="58" customWidth="1"/>
    <col min="4101" max="4101" width="9.25" style="58" customWidth="1"/>
    <col min="4102" max="4102" width="7.5" style="58" customWidth="1"/>
    <col min="4103" max="4103" width="8.75" style="58" customWidth="1"/>
    <col min="4104" max="4104" width="14.25" style="58" customWidth="1"/>
    <col min="4105" max="4105" width="20.25" style="58" customWidth="1"/>
    <col min="4106" max="4116" width="9" style="58"/>
    <col min="4117" max="4117" width="0" style="58" hidden="1" customWidth="1"/>
    <col min="4118" max="4118" width="8.375" style="58" customWidth="1"/>
    <col min="4119" max="4352" width="9" style="58"/>
    <col min="4353" max="4353" width="9.75" style="58" customWidth="1"/>
    <col min="4354" max="4354" width="9.25" style="58" customWidth="1"/>
    <col min="4355" max="4356" width="7.5" style="58" customWidth="1"/>
    <col min="4357" max="4357" width="9.25" style="58" customWidth="1"/>
    <col min="4358" max="4358" width="7.5" style="58" customWidth="1"/>
    <col min="4359" max="4359" width="8.75" style="58" customWidth="1"/>
    <col min="4360" max="4360" width="14.25" style="58" customWidth="1"/>
    <col min="4361" max="4361" width="20.25" style="58" customWidth="1"/>
    <col min="4362" max="4372" width="9" style="58"/>
    <col min="4373" max="4373" width="0" style="58" hidden="1" customWidth="1"/>
    <col min="4374" max="4374" width="8.375" style="58" customWidth="1"/>
    <col min="4375" max="4608" width="9" style="58"/>
    <col min="4609" max="4609" width="9.75" style="58" customWidth="1"/>
    <col min="4610" max="4610" width="9.25" style="58" customWidth="1"/>
    <col min="4611" max="4612" width="7.5" style="58" customWidth="1"/>
    <col min="4613" max="4613" width="9.25" style="58" customWidth="1"/>
    <col min="4614" max="4614" width="7.5" style="58" customWidth="1"/>
    <col min="4615" max="4615" width="8.75" style="58" customWidth="1"/>
    <col min="4616" max="4616" width="14.25" style="58" customWidth="1"/>
    <col min="4617" max="4617" width="20.25" style="58" customWidth="1"/>
    <col min="4618" max="4628" width="9" style="58"/>
    <col min="4629" max="4629" width="0" style="58" hidden="1" customWidth="1"/>
    <col min="4630" max="4630" width="8.375" style="58" customWidth="1"/>
    <col min="4631" max="4864" width="9" style="58"/>
    <col min="4865" max="4865" width="9.75" style="58" customWidth="1"/>
    <col min="4866" max="4866" width="9.25" style="58" customWidth="1"/>
    <col min="4867" max="4868" width="7.5" style="58" customWidth="1"/>
    <col min="4869" max="4869" width="9.25" style="58" customWidth="1"/>
    <col min="4870" max="4870" width="7.5" style="58" customWidth="1"/>
    <col min="4871" max="4871" width="8.75" style="58" customWidth="1"/>
    <col min="4872" max="4872" width="14.25" style="58" customWidth="1"/>
    <col min="4873" max="4873" width="20.25" style="58" customWidth="1"/>
    <col min="4874" max="4884" width="9" style="58"/>
    <col min="4885" max="4885" width="0" style="58" hidden="1" customWidth="1"/>
    <col min="4886" max="4886" width="8.375" style="58" customWidth="1"/>
    <col min="4887" max="5120" width="9" style="58"/>
    <col min="5121" max="5121" width="9.75" style="58" customWidth="1"/>
    <col min="5122" max="5122" width="9.25" style="58" customWidth="1"/>
    <col min="5123" max="5124" width="7.5" style="58" customWidth="1"/>
    <col min="5125" max="5125" width="9.25" style="58" customWidth="1"/>
    <col min="5126" max="5126" width="7.5" style="58" customWidth="1"/>
    <col min="5127" max="5127" width="8.75" style="58" customWidth="1"/>
    <col min="5128" max="5128" width="14.25" style="58" customWidth="1"/>
    <col min="5129" max="5129" width="20.25" style="58" customWidth="1"/>
    <col min="5130" max="5140" width="9" style="58"/>
    <col min="5141" max="5141" width="0" style="58" hidden="1" customWidth="1"/>
    <col min="5142" max="5142" width="8.375" style="58" customWidth="1"/>
    <col min="5143" max="5376" width="9" style="58"/>
    <col min="5377" max="5377" width="9.75" style="58" customWidth="1"/>
    <col min="5378" max="5378" width="9.25" style="58" customWidth="1"/>
    <col min="5379" max="5380" width="7.5" style="58" customWidth="1"/>
    <col min="5381" max="5381" width="9.25" style="58" customWidth="1"/>
    <col min="5382" max="5382" width="7.5" style="58" customWidth="1"/>
    <col min="5383" max="5383" width="8.75" style="58" customWidth="1"/>
    <col min="5384" max="5384" width="14.25" style="58" customWidth="1"/>
    <col min="5385" max="5385" width="20.25" style="58" customWidth="1"/>
    <col min="5386" max="5396" width="9" style="58"/>
    <col min="5397" max="5397" width="0" style="58" hidden="1" customWidth="1"/>
    <col min="5398" max="5398" width="8.375" style="58" customWidth="1"/>
    <col min="5399" max="5632" width="9" style="58"/>
    <col min="5633" max="5633" width="9.75" style="58" customWidth="1"/>
    <col min="5634" max="5634" width="9.25" style="58" customWidth="1"/>
    <col min="5635" max="5636" width="7.5" style="58" customWidth="1"/>
    <col min="5637" max="5637" width="9.25" style="58" customWidth="1"/>
    <col min="5638" max="5638" width="7.5" style="58" customWidth="1"/>
    <col min="5639" max="5639" width="8.75" style="58" customWidth="1"/>
    <col min="5640" max="5640" width="14.25" style="58" customWidth="1"/>
    <col min="5641" max="5641" width="20.25" style="58" customWidth="1"/>
    <col min="5642" max="5652" width="9" style="58"/>
    <col min="5653" max="5653" width="0" style="58" hidden="1" customWidth="1"/>
    <col min="5654" max="5654" width="8.375" style="58" customWidth="1"/>
    <col min="5655" max="5888" width="9" style="58"/>
    <col min="5889" max="5889" width="9.75" style="58" customWidth="1"/>
    <col min="5890" max="5890" width="9.25" style="58" customWidth="1"/>
    <col min="5891" max="5892" width="7.5" style="58" customWidth="1"/>
    <col min="5893" max="5893" width="9.25" style="58" customWidth="1"/>
    <col min="5894" max="5894" width="7.5" style="58" customWidth="1"/>
    <col min="5895" max="5895" width="8.75" style="58" customWidth="1"/>
    <col min="5896" max="5896" width="14.25" style="58" customWidth="1"/>
    <col min="5897" max="5897" width="20.25" style="58" customWidth="1"/>
    <col min="5898" max="5908" width="9" style="58"/>
    <col min="5909" max="5909" width="0" style="58" hidden="1" customWidth="1"/>
    <col min="5910" max="5910" width="8.375" style="58" customWidth="1"/>
    <col min="5911" max="6144" width="9" style="58"/>
    <col min="6145" max="6145" width="9.75" style="58" customWidth="1"/>
    <col min="6146" max="6146" width="9.25" style="58" customWidth="1"/>
    <col min="6147" max="6148" width="7.5" style="58" customWidth="1"/>
    <col min="6149" max="6149" width="9.25" style="58" customWidth="1"/>
    <col min="6150" max="6150" width="7.5" style="58" customWidth="1"/>
    <col min="6151" max="6151" width="8.75" style="58" customWidth="1"/>
    <col min="6152" max="6152" width="14.25" style="58" customWidth="1"/>
    <col min="6153" max="6153" width="20.25" style="58" customWidth="1"/>
    <col min="6154" max="6164" width="9" style="58"/>
    <col min="6165" max="6165" width="0" style="58" hidden="1" customWidth="1"/>
    <col min="6166" max="6166" width="8.375" style="58" customWidth="1"/>
    <col min="6167" max="6400" width="9" style="58"/>
    <col min="6401" max="6401" width="9.75" style="58" customWidth="1"/>
    <col min="6402" max="6402" width="9.25" style="58" customWidth="1"/>
    <col min="6403" max="6404" width="7.5" style="58" customWidth="1"/>
    <col min="6405" max="6405" width="9.25" style="58" customWidth="1"/>
    <col min="6406" max="6406" width="7.5" style="58" customWidth="1"/>
    <col min="6407" max="6407" width="8.75" style="58" customWidth="1"/>
    <col min="6408" max="6408" width="14.25" style="58" customWidth="1"/>
    <col min="6409" max="6409" width="20.25" style="58" customWidth="1"/>
    <col min="6410" max="6420" width="9" style="58"/>
    <col min="6421" max="6421" width="0" style="58" hidden="1" customWidth="1"/>
    <col min="6422" max="6422" width="8.375" style="58" customWidth="1"/>
    <col min="6423" max="6656" width="9" style="58"/>
    <col min="6657" max="6657" width="9.75" style="58" customWidth="1"/>
    <col min="6658" max="6658" width="9.25" style="58" customWidth="1"/>
    <col min="6659" max="6660" width="7.5" style="58" customWidth="1"/>
    <col min="6661" max="6661" width="9.25" style="58" customWidth="1"/>
    <col min="6662" max="6662" width="7.5" style="58" customWidth="1"/>
    <col min="6663" max="6663" width="8.75" style="58" customWidth="1"/>
    <col min="6664" max="6664" width="14.25" style="58" customWidth="1"/>
    <col min="6665" max="6665" width="20.25" style="58" customWidth="1"/>
    <col min="6666" max="6676" width="9" style="58"/>
    <col min="6677" max="6677" width="0" style="58" hidden="1" customWidth="1"/>
    <col min="6678" max="6678" width="8.375" style="58" customWidth="1"/>
    <col min="6679" max="6912" width="9" style="58"/>
    <col min="6913" max="6913" width="9.75" style="58" customWidth="1"/>
    <col min="6914" max="6914" width="9.25" style="58" customWidth="1"/>
    <col min="6915" max="6916" width="7.5" style="58" customWidth="1"/>
    <col min="6917" max="6917" width="9.25" style="58" customWidth="1"/>
    <col min="6918" max="6918" width="7.5" style="58" customWidth="1"/>
    <col min="6919" max="6919" width="8.75" style="58" customWidth="1"/>
    <col min="6920" max="6920" width="14.25" style="58" customWidth="1"/>
    <col min="6921" max="6921" width="20.25" style="58" customWidth="1"/>
    <col min="6922" max="6932" width="9" style="58"/>
    <col min="6933" max="6933" width="0" style="58" hidden="1" customWidth="1"/>
    <col min="6934" max="6934" width="8.375" style="58" customWidth="1"/>
    <col min="6935" max="7168" width="9" style="58"/>
    <col min="7169" max="7169" width="9.75" style="58" customWidth="1"/>
    <col min="7170" max="7170" width="9.25" style="58" customWidth="1"/>
    <col min="7171" max="7172" width="7.5" style="58" customWidth="1"/>
    <col min="7173" max="7173" width="9.25" style="58" customWidth="1"/>
    <col min="7174" max="7174" width="7.5" style="58" customWidth="1"/>
    <col min="7175" max="7175" width="8.75" style="58" customWidth="1"/>
    <col min="7176" max="7176" width="14.25" style="58" customWidth="1"/>
    <col min="7177" max="7177" width="20.25" style="58" customWidth="1"/>
    <col min="7178" max="7188" width="9" style="58"/>
    <col min="7189" max="7189" width="0" style="58" hidden="1" customWidth="1"/>
    <col min="7190" max="7190" width="8.375" style="58" customWidth="1"/>
    <col min="7191" max="7424" width="9" style="58"/>
    <col min="7425" max="7425" width="9.75" style="58" customWidth="1"/>
    <col min="7426" max="7426" width="9.25" style="58" customWidth="1"/>
    <col min="7427" max="7428" width="7.5" style="58" customWidth="1"/>
    <col min="7429" max="7429" width="9.25" style="58" customWidth="1"/>
    <col min="7430" max="7430" width="7.5" style="58" customWidth="1"/>
    <col min="7431" max="7431" width="8.75" style="58" customWidth="1"/>
    <col min="7432" max="7432" width="14.25" style="58" customWidth="1"/>
    <col min="7433" max="7433" width="20.25" style="58" customWidth="1"/>
    <col min="7434" max="7444" width="9" style="58"/>
    <col min="7445" max="7445" width="0" style="58" hidden="1" customWidth="1"/>
    <col min="7446" max="7446" width="8.375" style="58" customWidth="1"/>
    <col min="7447" max="7680" width="9" style="58"/>
    <col min="7681" max="7681" width="9.75" style="58" customWidth="1"/>
    <col min="7682" max="7682" width="9.25" style="58" customWidth="1"/>
    <col min="7683" max="7684" width="7.5" style="58" customWidth="1"/>
    <col min="7685" max="7685" width="9.25" style="58" customWidth="1"/>
    <col min="7686" max="7686" width="7.5" style="58" customWidth="1"/>
    <col min="7687" max="7687" width="8.75" style="58" customWidth="1"/>
    <col min="7688" max="7688" width="14.25" style="58" customWidth="1"/>
    <col min="7689" max="7689" width="20.25" style="58" customWidth="1"/>
    <col min="7690" max="7700" width="9" style="58"/>
    <col min="7701" max="7701" width="0" style="58" hidden="1" customWidth="1"/>
    <col min="7702" max="7702" width="8.375" style="58" customWidth="1"/>
    <col min="7703" max="7936" width="9" style="58"/>
    <col min="7937" max="7937" width="9.75" style="58" customWidth="1"/>
    <col min="7938" max="7938" width="9.25" style="58" customWidth="1"/>
    <col min="7939" max="7940" width="7.5" style="58" customWidth="1"/>
    <col min="7941" max="7941" width="9.25" style="58" customWidth="1"/>
    <col min="7942" max="7942" width="7.5" style="58" customWidth="1"/>
    <col min="7943" max="7943" width="8.75" style="58" customWidth="1"/>
    <col min="7944" max="7944" width="14.25" style="58" customWidth="1"/>
    <col min="7945" max="7945" width="20.25" style="58" customWidth="1"/>
    <col min="7946" max="7956" width="9" style="58"/>
    <col min="7957" max="7957" width="0" style="58" hidden="1" customWidth="1"/>
    <col min="7958" max="7958" width="8.375" style="58" customWidth="1"/>
    <col min="7959" max="8192" width="9" style="58"/>
    <col min="8193" max="8193" width="9.75" style="58" customWidth="1"/>
    <col min="8194" max="8194" width="9.25" style="58" customWidth="1"/>
    <col min="8195" max="8196" width="7.5" style="58" customWidth="1"/>
    <col min="8197" max="8197" width="9.25" style="58" customWidth="1"/>
    <col min="8198" max="8198" width="7.5" style="58" customWidth="1"/>
    <col min="8199" max="8199" width="8.75" style="58" customWidth="1"/>
    <col min="8200" max="8200" width="14.25" style="58" customWidth="1"/>
    <col min="8201" max="8201" width="20.25" style="58" customWidth="1"/>
    <col min="8202" max="8212" width="9" style="58"/>
    <col min="8213" max="8213" width="0" style="58" hidden="1" customWidth="1"/>
    <col min="8214" max="8214" width="8.375" style="58" customWidth="1"/>
    <col min="8215" max="8448" width="9" style="58"/>
    <col min="8449" max="8449" width="9.75" style="58" customWidth="1"/>
    <col min="8450" max="8450" width="9.25" style="58" customWidth="1"/>
    <col min="8451" max="8452" width="7.5" style="58" customWidth="1"/>
    <col min="8453" max="8453" width="9.25" style="58" customWidth="1"/>
    <col min="8454" max="8454" width="7.5" style="58" customWidth="1"/>
    <col min="8455" max="8455" width="8.75" style="58" customWidth="1"/>
    <col min="8456" max="8456" width="14.25" style="58" customWidth="1"/>
    <col min="8457" max="8457" width="20.25" style="58" customWidth="1"/>
    <col min="8458" max="8468" width="9" style="58"/>
    <col min="8469" max="8469" width="0" style="58" hidden="1" customWidth="1"/>
    <col min="8470" max="8470" width="8.375" style="58" customWidth="1"/>
    <col min="8471" max="8704" width="9" style="58"/>
    <col min="8705" max="8705" width="9.75" style="58" customWidth="1"/>
    <col min="8706" max="8706" width="9.25" style="58" customWidth="1"/>
    <col min="8707" max="8708" width="7.5" style="58" customWidth="1"/>
    <col min="8709" max="8709" width="9.25" style="58" customWidth="1"/>
    <col min="8710" max="8710" width="7.5" style="58" customWidth="1"/>
    <col min="8711" max="8711" width="8.75" style="58" customWidth="1"/>
    <col min="8712" max="8712" width="14.25" style="58" customWidth="1"/>
    <col min="8713" max="8713" width="20.25" style="58" customWidth="1"/>
    <col min="8714" max="8724" width="9" style="58"/>
    <col min="8725" max="8725" width="0" style="58" hidden="1" customWidth="1"/>
    <col min="8726" max="8726" width="8.375" style="58" customWidth="1"/>
    <col min="8727" max="8960" width="9" style="58"/>
    <col min="8961" max="8961" width="9.75" style="58" customWidth="1"/>
    <col min="8962" max="8962" width="9.25" style="58" customWidth="1"/>
    <col min="8963" max="8964" width="7.5" style="58" customWidth="1"/>
    <col min="8965" max="8965" width="9.25" style="58" customWidth="1"/>
    <col min="8966" max="8966" width="7.5" style="58" customWidth="1"/>
    <col min="8967" max="8967" width="8.75" style="58" customWidth="1"/>
    <col min="8968" max="8968" width="14.25" style="58" customWidth="1"/>
    <col min="8969" max="8969" width="20.25" style="58" customWidth="1"/>
    <col min="8970" max="8980" width="9" style="58"/>
    <col min="8981" max="8981" width="0" style="58" hidden="1" customWidth="1"/>
    <col min="8982" max="8982" width="8.375" style="58" customWidth="1"/>
    <col min="8983" max="9216" width="9" style="58"/>
    <col min="9217" max="9217" width="9.75" style="58" customWidth="1"/>
    <col min="9218" max="9218" width="9.25" style="58" customWidth="1"/>
    <col min="9219" max="9220" width="7.5" style="58" customWidth="1"/>
    <col min="9221" max="9221" width="9.25" style="58" customWidth="1"/>
    <col min="9222" max="9222" width="7.5" style="58" customWidth="1"/>
    <col min="9223" max="9223" width="8.75" style="58" customWidth="1"/>
    <col min="9224" max="9224" width="14.25" style="58" customWidth="1"/>
    <col min="9225" max="9225" width="20.25" style="58" customWidth="1"/>
    <col min="9226" max="9236" width="9" style="58"/>
    <col min="9237" max="9237" width="0" style="58" hidden="1" customWidth="1"/>
    <col min="9238" max="9238" width="8.375" style="58" customWidth="1"/>
    <col min="9239" max="9472" width="9" style="58"/>
    <col min="9473" max="9473" width="9.75" style="58" customWidth="1"/>
    <col min="9474" max="9474" width="9.25" style="58" customWidth="1"/>
    <col min="9475" max="9476" width="7.5" style="58" customWidth="1"/>
    <col min="9477" max="9477" width="9.25" style="58" customWidth="1"/>
    <col min="9478" max="9478" width="7.5" style="58" customWidth="1"/>
    <col min="9479" max="9479" width="8.75" style="58" customWidth="1"/>
    <col min="9480" max="9480" width="14.25" style="58" customWidth="1"/>
    <col min="9481" max="9481" width="20.25" style="58" customWidth="1"/>
    <col min="9482" max="9492" width="9" style="58"/>
    <col min="9493" max="9493" width="0" style="58" hidden="1" customWidth="1"/>
    <col min="9494" max="9494" width="8.375" style="58" customWidth="1"/>
    <col min="9495" max="9728" width="9" style="58"/>
    <col min="9729" max="9729" width="9.75" style="58" customWidth="1"/>
    <col min="9730" max="9730" width="9.25" style="58" customWidth="1"/>
    <col min="9731" max="9732" width="7.5" style="58" customWidth="1"/>
    <col min="9733" max="9733" width="9.25" style="58" customWidth="1"/>
    <col min="9734" max="9734" width="7.5" style="58" customWidth="1"/>
    <col min="9735" max="9735" width="8.75" style="58" customWidth="1"/>
    <col min="9736" max="9736" width="14.25" style="58" customWidth="1"/>
    <col min="9737" max="9737" width="20.25" style="58" customWidth="1"/>
    <col min="9738" max="9748" width="9" style="58"/>
    <col min="9749" max="9749" width="0" style="58" hidden="1" customWidth="1"/>
    <col min="9750" max="9750" width="8.375" style="58" customWidth="1"/>
    <col min="9751" max="9984" width="9" style="58"/>
    <col min="9985" max="9985" width="9.75" style="58" customWidth="1"/>
    <col min="9986" max="9986" width="9.25" style="58" customWidth="1"/>
    <col min="9987" max="9988" width="7.5" style="58" customWidth="1"/>
    <col min="9989" max="9989" width="9.25" style="58" customWidth="1"/>
    <col min="9990" max="9990" width="7.5" style="58" customWidth="1"/>
    <col min="9991" max="9991" width="8.75" style="58" customWidth="1"/>
    <col min="9992" max="9992" width="14.25" style="58" customWidth="1"/>
    <col min="9993" max="9993" width="20.25" style="58" customWidth="1"/>
    <col min="9994" max="10004" width="9" style="58"/>
    <col min="10005" max="10005" width="0" style="58" hidden="1" customWidth="1"/>
    <col min="10006" max="10006" width="8.375" style="58" customWidth="1"/>
    <col min="10007" max="10240" width="9" style="58"/>
    <col min="10241" max="10241" width="9.75" style="58" customWidth="1"/>
    <col min="10242" max="10242" width="9.25" style="58" customWidth="1"/>
    <col min="10243" max="10244" width="7.5" style="58" customWidth="1"/>
    <col min="10245" max="10245" width="9.25" style="58" customWidth="1"/>
    <col min="10246" max="10246" width="7.5" style="58" customWidth="1"/>
    <col min="10247" max="10247" width="8.75" style="58" customWidth="1"/>
    <col min="10248" max="10248" width="14.25" style="58" customWidth="1"/>
    <col min="10249" max="10249" width="20.25" style="58" customWidth="1"/>
    <col min="10250" max="10260" width="9" style="58"/>
    <col min="10261" max="10261" width="0" style="58" hidden="1" customWidth="1"/>
    <col min="10262" max="10262" width="8.375" style="58" customWidth="1"/>
    <col min="10263" max="10496" width="9" style="58"/>
    <col min="10497" max="10497" width="9.75" style="58" customWidth="1"/>
    <col min="10498" max="10498" width="9.25" style="58" customWidth="1"/>
    <col min="10499" max="10500" width="7.5" style="58" customWidth="1"/>
    <col min="10501" max="10501" width="9.25" style="58" customWidth="1"/>
    <col min="10502" max="10502" width="7.5" style="58" customWidth="1"/>
    <col min="10503" max="10503" width="8.75" style="58" customWidth="1"/>
    <col min="10504" max="10504" width="14.25" style="58" customWidth="1"/>
    <col min="10505" max="10505" width="20.25" style="58" customWidth="1"/>
    <col min="10506" max="10516" width="9" style="58"/>
    <col min="10517" max="10517" width="0" style="58" hidden="1" customWidth="1"/>
    <col min="10518" max="10518" width="8.375" style="58" customWidth="1"/>
    <col min="10519" max="10752" width="9" style="58"/>
    <col min="10753" max="10753" width="9.75" style="58" customWidth="1"/>
    <col min="10754" max="10754" width="9.25" style="58" customWidth="1"/>
    <col min="10755" max="10756" width="7.5" style="58" customWidth="1"/>
    <col min="10757" max="10757" width="9.25" style="58" customWidth="1"/>
    <col min="10758" max="10758" width="7.5" style="58" customWidth="1"/>
    <col min="10759" max="10759" width="8.75" style="58" customWidth="1"/>
    <col min="10760" max="10760" width="14.25" style="58" customWidth="1"/>
    <col min="10761" max="10761" width="20.25" style="58" customWidth="1"/>
    <col min="10762" max="10772" width="9" style="58"/>
    <col min="10773" max="10773" width="0" style="58" hidden="1" customWidth="1"/>
    <col min="10774" max="10774" width="8.375" style="58" customWidth="1"/>
    <col min="10775" max="11008" width="9" style="58"/>
    <col min="11009" max="11009" width="9.75" style="58" customWidth="1"/>
    <col min="11010" max="11010" width="9.25" style="58" customWidth="1"/>
    <col min="11011" max="11012" width="7.5" style="58" customWidth="1"/>
    <col min="11013" max="11013" width="9.25" style="58" customWidth="1"/>
    <col min="11014" max="11014" width="7.5" style="58" customWidth="1"/>
    <col min="11015" max="11015" width="8.75" style="58" customWidth="1"/>
    <col min="11016" max="11016" width="14.25" style="58" customWidth="1"/>
    <col min="11017" max="11017" width="20.25" style="58" customWidth="1"/>
    <col min="11018" max="11028" width="9" style="58"/>
    <col min="11029" max="11029" width="0" style="58" hidden="1" customWidth="1"/>
    <col min="11030" max="11030" width="8.375" style="58" customWidth="1"/>
    <col min="11031" max="11264" width="9" style="58"/>
    <col min="11265" max="11265" width="9.75" style="58" customWidth="1"/>
    <col min="11266" max="11266" width="9.25" style="58" customWidth="1"/>
    <col min="11267" max="11268" width="7.5" style="58" customWidth="1"/>
    <col min="11269" max="11269" width="9.25" style="58" customWidth="1"/>
    <col min="11270" max="11270" width="7.5" style="58" customWidth="1"/>
    <col min="11271" max="11271" width="8.75" style="58" customWidth="1"/>
    <col min="11272" max="11272" width="14.25" style="58" customWidth="1"/>
    <col min="11273" max="11273" width="20.25" style="58" customWidth="1"/>
    <col min="11274" max="11284" width="9" style="58"/>
    <col min="11285" max="11285" width="0" style="58" hidden="1" customWidth="1"/>
    <col min="11286" max="11286" width="8.375" style="58" customWidth="1"/>
    <col min="11287" max="11520" width="9" style="58"/>
    <col min="11521" max="11521" width="9.75" style="58" customWidth="1"/>
    <col min="11522" max="11522" width="9.25" style="58" customWidth="1"/>
    <col min="11523" max="11524" width="7.5" style="58" customWidth="1"/>
    <col min="11525" max="11525" width="9.25" style="58" customWidth="1"/>
    <col min="11526" max="11526" width="7.5" style="58" customWidth="1"/>
    <col min="11527" max="11527" width="8.75" style="58" customWidth="1"/>
    <col min="11528" max="11528" width="14.25" style="58" customWidth="1"/>
    <col min="11529" max="11529" width="20.25" style="58" customWidth="1"/>
    <col min="11530" max="11540" width="9" style="58"/>
    <col min="11541" max="11541" width="0" style="58" hidden="1" customWidth="1"/>
    <col min="11542" max="11542" width="8.375" style="58" customWidth="1"/>
    <col min="11543" max="11776" width="9" style="58"/>
    <col min="11777" max="11777" width="9.75" style="58" customWidth="1"/>
    <col min="11778" max="11778" width="9.25" style="58" customWidth="1"/>
    <col min="11779" max="11780" width="7.5" style="58" customWidth="1"/>
    <col min="11781" max="11781" width="9.25" style="58" customWidth="1"/>
    <col min="11782" max="11782" width="7.5" style="58" customWidth="1"/>
    <col min="11783" max="11783" width="8.75" style="58" customWidth="1"/>
    <col min="11784" max="11784" width="14.25" style="58" customWidth="1"/>
    <col min="11785" max="11785" width="20.25" style="58" customWidth="1"/>
    <col min="11786" max="11796" width="9" style="58"/>
    <col min="11797" max="11797" width="0" style="58" hidden="1" customWidth="1"/>
    <col min="11798" max="11798" width="8.375" style="58" customWidth="1"/>
    <col min="11799" max="12032" width="9" style="58"/>
    <col min="12033" max="12033" width="9.75" style="58" customWidth="1"/>
    <col min="12034" max="12034" width="9.25" style="58" customWidth="1"/>
    <col min="12035" max="12036" width="7.5" style="58" customWidth="1"/>
    <col min="12037" max="12037" width="9.25" style="58" customWidth="1"/>
    <col min="12038" max="12038" width="7.5" style="58" customWidth="1"/>
    <col min="12039" max="12039" width="8.75" style="58" customWidth="1"/>
    <col min="12040" max="12040" width="14.25" style="58" customWidth="1"/>
    <col min="12041" max="12041" width="20.25" style="58" customWidth="1"/>
    <col min="12042" max="12052" width="9" style="58"/>
    <col min="12053" max="12053" width="0" style="58" hidden="1" customWidth="1"/>
    <col min="12054" max="12054" width="8.375" style="58" customWidth="1"/>
    <col min="12055" max="12288" width="9" style="58"/>
    <col min="12289" max="12289" width="9.75" style="58" customWidth="1"/>
    <col min="12290" max="12290" width="9.25" style="58" customWidth="1"/>
    <col min="12291" max="12292" width="7.5" style="58" customWidth="1"/>
    <col min="12293" max="12293" width="9.25" style="58" customWidth="1"/>
    <col min="12294" max="12294" width="7.5" style="58" customWidth="1"/>
    <col min="12295" max="12295" width="8.75" style="58" customWidth="1"/>
    <col min="12296" max="12296" width="14.25" style="58" customWidth="1"/>
    <col min="12297" max="12297" width="20.25" style="58" customWidth="1"/>
    <col min="12298" max="12308" width="9" style="58"/>
    <col min="12309" max="12309" width="0" style="58" hidden="1" customWidth="1"/>
    <col min="12310" max="12310" width="8.375" style="58" customWidth="1"/>
    <col min="12311" max="12544" width="9" style="58"/>
    <col min="12545" max="12545" width="9.75" style="58" customWidth="1"/>
    <col min="12546" max="12546" width="9.25" style="58" customWidth="1"/>
    <col min="12547" max="12548" width="7.5" style="58" customWidth="1"/>
    <col min="12549" max="12549" width="9.25" style="58" customWidth="1"/>
    <col min="12550" max="12550" width="7.5" style="58" customWidth="1"/>
    <col min="12551" max="12551" width="8.75" style="58" customWidth="1"/>
    <col min="12552" max="12552" width="14.25" style="58" customWidth="1"/>
    <col min="12553" max="12553" width="20.25" style="58" customWidth="1"/>
    <col min="12554" max="12564" width="9" style="58"/>
    <col min="12565" max="12565" width="0" style="58" hidden="1" customWidth="1"/>
    <col min="12566" max="12566" width="8.375" style="58" customWidth="1"/>
    <col min="12567" max="12800" width="9" style="58"/>
    <col min="12801" max="12801" width="9.75" style="58" customWidth="1"/>
    <col min="12802" max="12802" width="9.25" style="58" customWidth="1"/>
    <col min="12803" max="12804" width="7.5" style="58" customWidth="1"/>
    <col min="12805" max="12805" width="9.25" style="58" customWidth="1"/>
    <col min="12806" max="12806" width="7.5" style="58" customWidth="1"/>
    <col min="12807" max="12807" width="8.75" style="58" customWidth="1"/>
    <col min="12808" max="12808" width="14.25" style="58" customWidth="1"/>
    <col min="12809" max="12809" width="20.25" style="58" customWidth="1"/>
    <col min="12810" max="12820" width="9" style="58"/>
    <col min="12821" max="12821" width="0" style="58" hidden="1" customWidth="1"/>
    <col min="12822" max="12822" width="8.375" style="58" customWidth="1"/>
    <col min="12823" max="13056" width="9" style="58"/>
    <col min="13057" max="13057" width="9.75" style="58" customWidth="1"/>
    <col min="13058" max="13058" width="9.25" style="58" customWidth="1"/>
    <col min="13059" max="13060" width="7.5" style="58" customWidth="1"/>
    <col min="13061" max="13061" width="9.25" style="58" customWidth="1"/>
    <col min="13062" max="13062" width="7.5" style="58" customWidth="1"/>
    <col min="13063" max="13063" width="8.75" style="58" customWidth="1"/>
    <col min="13064" max="13064" width="14.25" style="58" customWidth="1"/>
    <col min="13065" max="13065" width="20.25" style="58" customWidth="1"/>
    <col min="13066" max="13076" width="9" style="58"/>
    <col min="13077" max="13077" width="0" style="58" hidden="1" customWidth="1"/>
    <col min="13078" max="13078" width="8.375" style="58" customWidth="1"/>
    <col min="13079" max="13312" width="9" style="58"/>
    <col min="13313" max="13313" width="9.75" style="58" customWidth="1"/>
    <col min="13314" max="13314" width="9.25" style="58" customWidth="1"/>
    <col min="13315" max="13316" width="7.5" style="58" customWidth="1"/>
    <col min="13317" max="13317" width="9.25" style="58" customWidth="1"/>
    <col min="13318" max="13318" width="7.5" style="58" customWidth="1"/>
    <col min="13319" max="13319" width="8.75" style="58" customWidth="1"/>
    <col min="13320" max="13320" width="14.25" style="58" customWidth="1"/>
    <col min="13321" max="13321" width="20.25" style="58" customWidth="1"/>
    <col min="13322" max="13332" width="9" style="58"/>
    <col min="13333" max="13333" width="0" style="58" hidden="1" customWidth="1"/>
    <col min="13334" max="13334" width="8.375" style="58" customWidth="1"/>
    <col min="13335" max="13568" width="9" style="58"/>
    <col min="13569" max="13569" width="9.75" style="58" customWidth="1"/>
    <col min="13570" max="13570" width="9.25" style="58" customWidth="1"/>
    <col min="13571" max="13572" width="7.5" style="58" customWidth="1"/>
    <col min="13573" max="13573" width="9.25" style="58" customWidth="1"/>
    <col min="13574" max="13574" width="7.5" style="58" customWidth="1"/>
    <col min="13575" max="13575" width="8.75" style="58" customWidth="1"/>
    <col min="13576" max="13576" width="14.25" style="58" customWidth="1"/>
    <col min="13577" max="13577" width="20.25" style="58" customWidth="1"/>
    <col min="13578" max="13588" width="9" style="58"/>
    <col min="13589" max="13589" width="0" style="58" hidden="1" customWidth="1"/>
    <col min="13590" max="13590" width="8.375" style="58" customWidth="1"/>
    <col min="13591" max="13824" width="9" style="58"/>
    <col min="13825" max="13825" width="9.75" style="58" customWidth="1"/>
    <col min="13826" max="13826" width="9.25" style="58" customWidth="1"/>
    <col min="13827" max="13828" width="7.5" style="58" customWidth="1"/>
    <col min="13829" max="13829" width="9.25" style="58" customWidth="1"/>
    <col min="13830" max="13830" width="7.5" style="58" customWidth="1"/>
    <col min="13831" max="13831" width="8.75" style="58" customWidth="1"/>
    <col min="13832" max="13832" width="14.25" style="58" customWidth="1"/>
    <col min="13833" max="13833" width="20.25" style="58" customWidth="1"/>
    <col min="13834" max="13844" width="9" style="58"/>
    <col min="13845" max="13845" width="0" style="58" hidden="1" customWidth="1"/>
    <col min="13846" max="13846" width="8.375" style="58" customWidth="1"/>
    <col min="13847" max="14080" width="9" style="58"/>
    <col min="14081" max="14081" width="9.75" style="58" customWidth="1"/>
    <col min="14082" max="14082" width="9.25" style="58" customWidth="1"/>
    <col min="14083" max="14084" width="7.5" style="58" customWidth="1"/>
    <col min="14085" max="14085" width="9.25" style="58" customWidth="1"/>
    <col min="14086" max="14086" width="7.5" style="58" customWidth="1"/>
    <col min="14087" max="14087" width="8.75" style="58" customWidth="1"/>
    <col min="14088" max="14088" width="14.25" style="58" customWidth="1"/>
    <col min="14089" max="14089" width="20.25" style="58" customWidth="1"/>
    <col min="14090" max="14100" width="9" style="58"/>
    <col min="14101" max="14101" width="0" style="58" hidden="1" customWidth="1"/>
    <col min="14102" max="14102" width="8.375" style="58" customWidth="1"/>
    <col min="14103" max="14336" width="9" style="58"/>
    <col min="14337" max="14337" width="9.75" style="58" customWidth="1"/>
    <col min="14338" max="14338" width="9.25" style="58" customWidth="1"/>
    <col min="14339" max="14340" width="7.5" style="58" customWidth="1"/>
    <col min="14341" max="14341" width="9.25" style="58" customWidth="1"/>
    <col min="14342" max="14342" width="7.5" style="58" customWidth="1"/>
    <col min="14343" max="14343" width="8.75" style="58" customWidth="1"/>
    <col min="14344" max="14344" width="14.25" style="58" customWidth="1"/>
    <col min="14345" max="14345" width="20.25" style="58" customWidth="1"/>
    <col min="14346" max="14356" width="9" style="58"/>
    <col min="14357" max="14357" width="0" style="58" hidden="1" customWidth="1"/>
    <col min="14358" max="14358" width="8.375" style="58" customWidth="1"/>
    <col min="14359" max="14592" width="9" style="58"/>
    <col min="14593" max="14593" width="9.75" style="58" customWidth="1"/>
    <col min="14594" max="14594" width="9.25" style="58" customWidth="1"/>
    <col min="14595" max="14596" width="7.5" style="58" customWidth="1"/>
    <col min="14597" max="14597" width="9.25" style="58" customWidth="1"/>
    <col min="14598" max="14598" width="7.5" style="58" customWidth="1"/>
    <col min="14599" max="14599" width="8.75" style="58" customWidth="1"/>
    <col min="14600" max="14600" width="14.25" style="58" customWidth="1"/>
    <col min="14601" max="14601" width="20.25" style="58" customWidth="1"/>
    <col min="14602" max="14612" width="9" style="58"/>
    <col min="14613" max="14613" width="0" style="58" hidden="1" customWidth="1"/>
    <col min="14614" max="14614" width="8.375" style="58" customWidth="1"/>
    <col min="14615" max="14848" width="9" style="58"/>
    <col min="14849" max="14849" width="9.75" style="58" customWidth="1"/>
    <col min="14850" max="14850" width="9.25" style="58" customWidth="1"/>
    <col min="14851" max="14852" width="7.5" style="58" customWidth="1"/>
    <col min="14853" max="14853" width="9.25" style="58" customWidth="1"/>
    <col min="14854" max="14854" width="7.5" style="58" customWidth="1"/>
    <col min="14855" max="14855" width="8.75" style="58" customWidth="1"/>
    <col min="14856" max="14856" width="14.25" style="58" customWidth="1"/>
    <col min="14857" max="14857" width="20.25" style="58" customWidth="1"/>
    <col min="14858" max="14868" width="9" style="58"/>
    <col min="14869" max="14869" width="0" style="58" hidden="1" customWidth="1"/>
    <col min="14870" max="14870" width="8.375" style="58" customWidth="1"/>
    <col min="14871" max="15104" width="9" style="58"/>
    <col min="15105" max="15105" width="9.75" style="58" customWidth="1"/>
    <col min="15106" max="15106" width="9.25" style="58" customWidth="1"/>
    <col min="15107" max="15108" width="7.5" style="58" customWidth="1"/>
    <col min="15109" max="15109" width="9.25" style="58" customWidth="1"/>
    <col min="15110" max="15110" width="7.5" style="58" customWidth="1"/>
    <col min="15111" max="15111" width="8.75" style="58" customWidth="1"/>
    <col min="15112" max="15112" width="14.25" style="58" customWidth="1"/>
    <col min="15113" max="15113" width="20.25" style="58" customWidth="1"/>
    <col min="15114" max="15124" width="9" style="58"/>
    <col min="15125" max="15125" width="0" style="58" hidden="1" customWidth="1"/>
    <col min="15126" max="15126" width="8.375" style="58" customWidth="1"/>
    <col min="15127" max="15360" width="9" style="58"/>
    <col min="15361" max="15361" width="9.75" style="58" customWidth="1"/>
    <col min="15362" max="15362" width="9.25" style="58" customWidth="1"/>
    <col min="15363" max="15364" width="7.5" style="58" customWidth="1"/>
    <col min="15365" max="15365" width="9.25" style="58" customWidth="1"/>
    <col min="15366" max="15366" width="7.5" style="58" customWidth="1"/>
    <col min="15367" max="15367" width="8.75" style="58" customWidth="1"/>
    <col min="15368" max="15368" width="14.25" style="58" customWidth="1"/>
    <col min="15369" max="15369" width="20.25" style="58" customWidth="1"/>
    <col min="15370" max="15380" width="9" style="58"/>
    <col min="15381" max="15381" width="0" style="58" hidden="1" customWidth="1"/>
    <col min="15382" max="15382" width="8.375" style="58" customWidth="1"/>
    <col min="15383" max="15616" width="9" style="58"/>
    <col min="15617" max="15617" width="9.75" style="58" customWidth="1"/>
    <col min="15618" max="15618" width="9.25" style="58" customWidth="1"/>
    <col min="15619" max="15620" width="7.5" style="58" customWidth="1"/>
    <col min="15621" max="15621" width="9.25" style="58" customWidth="1"/>
    <col min="15622" max="15622" width="7.5" style="58" customWidth="1"/>
    <col min="15623" max="15623" width="8.75" style="58" customWidth="1"/>
    <col min="15624" max="15624" width="14.25" style="58" customWidth="1"/>
    <col min="15625" max="15625" width="20.25" style="58" customWidth="1"/>
    <col min="15626" max="15636" width="9" style="58"/>
    <col min="15637" max="15637" width="0" style="58" hidden="1" customWidth="1"/>
    <col min="15638" max="15638" width="8.375" style="58" customWidth="1"/>
    <col min="15639" max="15872" width="9" style="58"/>
    <col min="15873" max="15873" width="9.75" style="58" customWidth="1"/>
    <col min="15874" max="15874" width="9.25" style="58" customWidth="1"/>
    <col min="15875" max="15876" width="7.5" style="58" customWidth="1"/>
    <col min="15877" max="15877" width="9.25" style="58" customWidth="1"/>
    <col min="15878" max="15878" width="7.5" style="58" customWidth="1"/>
    <col min="15879" max="15879" width="8.75" style="58" customWidth="1"/>
    <col min="15880" max="15880" width="14.25" style="58" customWidth="1"/>
    <col min="15881" max="15881" width="20.25" style="58" customWidth="1"/>
    <col min="15882" max="15892" width="9" style="58"/>
    <col min="15893" max="15893" width="0" style="58" hidden="1" customWidth="1"/>
    <col min="15894" max="15894" width="8.375" style="58" customWidth="1"/>
    <col min="15895" max="16128" width="9" style="58"/>
    <col min="16129" max="16129" width="9.75" style="58" customWidth="1"/>
    <col min="16130" max="16130" width="9.25" style="58" customWidth="1"/>
    <col min="16131" max="16132" width="7.5" style="58" customWidth="1"/>
    <col min="16133" max="16133" width="9.25" style="58" customWidth="1"/>
    <col min="16134" max="16134" width="7.5" style="58" customWidth="1"/>
    <col min="16135" max="16135" width="8.75" style="58" customWidth="1"/>
    <col min="16136" max="16136" width="14.25" style="58" customWidth="1"/>
    <col min="16137" max="16137" width="20.25" style="58" customWidth="1"/>
    <col min="16138" max="16148" width="9" style="58"/>
    <col min="16149" max="16149" width="0" style="58" hidden="1" customWidth="1"/>
    <col min="16150" max="16150" width="8.375" style="58" customWidth="1"/>
    <col min="16151" max="16384" width="9" style="58"/>
  </cols>
  <sheetData>
    <row r="2" spans="1:30" ht="20.25">
      <c r="J2" s="168" t="s">
        <v>163</v>
      </c>
      <c r="K2" s="168"/>
      <c r="L2" s="168"/>
      <c r="M2" s="168"/>
      <c r="N2" s="168"/>
      <c r="O2" s="168"/>
      <c r="P2" s="168"/>
      <c r="Q2" s="168"/>
      <c r="R2" s="168"/>
      <c r="S2" s="168"/>
      <c r="T2" s="169" t="s">
        <v>156</v>
      </c>
      <c r="U2" s="169"/>
      <c r="V2" s="169"/>
      <c r="W2" s="169"/>
      <c r="X2" s="169"/>
      <c r="Y2" s="169"/>
      <c r="Z2" s="169"/>
      <c r="AA2" s="169"/>
      <c r="AB2" s="169"/>
      <c r="AC2" s="169"/>
      <c r="AD2" s="169"/>
    </row>
    <row r="5" spans="1:30" ht="21" customHeight="1"/>
    <row r="6" spans="1:30" s="34" customFormat="1" ht="25.5" customHeight="1">
      <c r="A6" s="134" t="s">
        <v>159</v>
      </c>
      <c r="B6" s="198" t="str">
        <f>상태입력항목!C3</f>
        <v>2020/00/00~2020/00/00</v>
      </c>
      <c r="C6" s="199"/>
      <c r="D6" s="199"/>
      <c r="E6" s="199"/>
      <c r="F6" s="199"/>
      <c r="G6" s="199"/>
      <c r="H6" s="199"/>
      <c r="I6" s="94">
        <f>IF(상태입력항목!C9="확인",1,0)</f>
        <v>1</v>
      </c>
    </row>
    <row r="7" spans="1:30" s="34" customFormat="1" ht="25.5" customHeight="1" thickBot="1">
      <c r="A7" s="135" t="s">
        <v>160</v>
      </c>
      <c r="B7" s="200" t="str">
        <f>상태입력항목!C4</f>
        <v>00사옥 건축물 관리점검 용역</v>
      </c>
      <c r="C7" s="201"/>
      <c r="D7" s="201"/>
      <c r="E7" s="201"/>
      <c r="F7" s="201"/>
      <c r="G7" s="201"/>
      <c r="H7" s="201"/>
      <c r="I7" s="95">
        <f>상태입력항목!C5</f>
        <v>100000</v>
      </c>
      <c r="U7" s="59">
        <v>1</v>
      </c>
    </row>
    <row r="8" spans="1:30" s="34" customFormat="1" ht="27.75" customHeight="1">
      <c r="A8" s="153" t="s">
        <v>66</v>
      </c>
      <c r="B8" s="155" t="s">
        <v>67</v>
      </c>
      <c r="C8" s="155"/>
      <c r="D8" s="155"/>
      <c r="E8" s="155"/>
      <c r="F8" s="155"/>
      <c r="G8" s="155"/>
      <c r="H8" s="155"/>
      <c r="I8" s="172" t="s">
        <v>68</v>
      </c>
      <c r="J8" s="60"/>
      <c r="K8" s="58"/>
      <c r="L8" s="58"/>
      <c r="M8" s="58"/>
      <c r="N8" s="58"/>
      <c r="U8" s="59">
        <v>2</v>
      </c>
    </row>
    <row r="9" spans="1:30" s="61" customFormat="1" ht="27.75" customHeight="1">
      <c r="A9" s="154"/>
      <c r="B9" s="66" t="s">
        <v>69</v>
      </c>
      <c r="C9" s="66" t="s">
        <v>70</v>
      </c>
      <c r="D9" s="66" t="s">
        <v>71</v>
      </c>
      <c r="E9" s="66" t="s">
        <v>94</v>
      </c>
      <c r="F9" s="66" t="s">
        <v>95</v>
      </c>
      <c r="G9" s="67" t="s">
        <v>72</v>
      </c>
      <c r="H9" s="67" t="s">
        <v>73</v>
      </c>
      <c r="I9" s="173"/>
    </row>
    <row r="10" spans="1:30" ht="39.950000000000003" customHeight="1">
      <c r="A10" s="68" t="s">
        <v>74</v>
      </c>
      <c r="B10" s="69"/>
      <c r="C10" s="70"/>
      <c r="D10" s="71"/>
      <c r="E10" s="70"/>
      <c r="F10" s="71"/>
      <c r="G10" s="72"/>
      <c r="H10" s="72"/>
      <c r="I10" s="73"/>
    </row>
    <row r="11" spans="1:30" ht="30" customHeight="1">
      <c r="A11" s="174" t="s">
        <v>75</v>
      </c>
      <c r="B11" s="74" t="s">
        <v>76</v>
      </c>
      <c r="C11" s="75">
        <f>ROUND(E11*0.4,1)</f>
        <v>0.8</v>
      </c>
      <c r="D11" s="75">
        <f>E11-C11</f>
        <v>1.2</v>
      </c>
      <c r="E11" s="75">
        <f>'관리점검 대가산정 내역(입력금지)'!$F$5</f>
        <v>2</v>
      </c>
      <c r="F11" s="75">
        <f>I6</f>
        <v>1</v>
      </c>
      <c r="G11" s="76">
        <v>432440</v>
      </c>
      <c r="H11" s="77">
        <f>(E11+F11)*G11</f>
        <v>1297320</v>
      </c>
      <c r="I11" s="78"/>
    </row>
    <row r="12" spans="1:30" ht="30" customHeight="1">
      <c r="A12" s="175"/>
      <c r="B12" s="74" t="s">
        <v>77</v>
      </c>
      <c r="C12" s="75">
        <f>ROUND(E12*0.4,1)</f>
        <v>1.6</v>
      </c>
      <c r="D12" s="75">
        <f>E12-C12</f>
        <v>2.4</v>
      </c>
      <c r="E12" s="75">
        <f>'관리점검 대가산정 내역(입력금지)'!$F$6</f>
        <v>4</v>
      </c>
      <c r="F12" s="75"/>
      <c r="G12" s="76">
        <v>205686</v>
      </c>
      <c r="H12" s="77">
        <f>(E12+F12)*G12</f>
        <v>822744</v>
      </c>
      <c r="I12" s="79"/>
    </row>
    <row r="13" spans="1:30" s="62" customFormat="1" ht="30" customHeight="1">
      <c r="A13" s="176"/>
      <c r="B13" s="80" t="s">
        <v>78</v>
      </c>
      <c r="C13" s="81"/>
      <c r="D13" s="82"/>
      <c r="E13" s="82"/>
      <c r="F13" s="82"/>
      <c r="G13" s="83"/>
      <c r="H13" s="84">
        <f>SUM(H11:H12)</f>
        <v>2120064</v>
      </c>
      <c r="I13" s="85"/>
      <c r="J13" s="60"/>
    </row>
    <row r="14" spans="1:30" ht="38.25" customHeight="1">
      <c r="A14" s="177" t="s">
        <v>79</v>
      </c>
      <c r="B14" s="178"/>
      <c r="C14" s="71"/>
      <c r="D14" s="71"/>
      <c r="E14" s="72"/>
      <c r="F14" s="71"/>
      <c r="G14" s="71"/>
      <c r="H14" s="72"/>
      <c r="I14" s="86"/>
      <c r="K14" s="128"/>
      <c r="L14" s="128"/>
      <c r="M14" s="128"/>
      <c r="N14" s="128"/>
      <c r="O14" s="128"/>
      <c r="P14" s="128"/>
      <c r="Q14" s="128"/>
      <c r="R14" s="128"/>
      <c r="S14" s="128"/>
    </row>
    <row r="15" spans="1:30" ht="30" customHeight="1">
      <c r="A15" s="179" t="s">
        <v>80</v>
      </c>
      <c r="B15" s="180"/>
      <c r="C15" s="190">
        <v>100000</v>
      </c>
      <c r="D15" s="191"/>
      <c r="E15" s="191"/>
      <c r="F15" s="191"/>
      <c r="G15" s="192"/>
      <c r="H15" s="183">
        <f>C15</f>
        <v>100000</v>
      </c>
      <c r="I15" s="196" t="s">
        <v>157</v>
      </c>
      <c r="J15" s="170" t="s">
        <v>155</v>
      </c>
      <c r="K15" s="171"/>
      <c r="L15" s="171"/>
      <c r="M15" s="171"/>
      <c r="N15" s="171"/>
      <c r="O15" s="171"/>
      <c r="P15" s="171"/>
      <c r="Q15" s="171"/>
      <c r="R15" s="171"/>
      <c r="S15" s="171"/>
    </row>
    <row r="16" spans="1:30" ht="30" customHeight="1">
      <c r="A16" s="181"/>
      <c r="B16" s="182"/>
      <c r="C16" s="193"/>
      <c r="D16" s="194"/>
      <c r="E16" s="194"/>
      <c r="F16" s="194"/>
      <c r="G16" s="195"/>
      <c r="H16" s="184"/>
      <c r="I16" s="197"/>
    </row>
    <row r="17" spans="1:9" s="62" customFormat="1" ht="30" customHeight="1">
      <c r="A17" s="185" t="s">
        <v>78</v>
      </c>
      <c r="B17" s="186"/>
      <c r="C17" s="187"/>
      <c r="D17" s="188"/>
      <c r="E17" s="188"/>
      <c r="F17" s="188"/>
      <c r="G17" s="189"/>
      <c r="H17" s="87">
        <f>SUM(H15:H16)</f>
        <v>100000</v>
      </c>
      <c r="I17" s="88"/>
    </row>
    <row r="18" spans="1:9" ht="30" customHeight="1">
      <c r="A18" s="158" t="s">
        <v>81</v>
      </c>
      <c r="B18" s="159"/>
      <c r="C18" s="160" t="s">
        <v>82</v>
      </c>
      <c r="D18" s="161"/>
      <c r="E18" s="161"/>
      <c r="F18" s="161"/>
      <c r="G18" s="162"/>
      <c r="H18" s="89">
        <f>H13*1.1</f>
        <v>2332070.4000000004</v>
      </c>
      <c r="I18" s="90" t="s">
        <v>83</v>
      </c>
    </row>
    <row r="19" spans="1:9" ht="30" customHeight="1">
      <c r="A19" s="158" t="s">
        <v>84</v>
      </c>
      <c r="B19" s="159"/>
      <c r="C19" s="160" t="s">
        <v>85</v>
      </c>
      <c r="D19" s="161"/>
      <c r="E19" s="161"/>
      <c r="F19" s="161"/>
      <c r="G19" s="162"/>
      <c r="H19" s="91">
        <f>SUM(H13,H18)*0.2</f>
        <v>890426.88000000012</v>
      </c>
      <c r="I19" s="92" t="s">
        <v>86</v>
      </c>
    </row>
    <row r="20" spans="1:9" ht="30" customHeight="1">
      <c r="A20" s="163" t="s">
        <v>87</v>
      </c>
      <c r="B20" s="164"/>
      <c r="C20" s="160" t="s">
        <v>88</v>
      </c>
      <c r="D20" s="161"/>
      <c r="E20" s="161"/>
      <c r="F20" s="161"/>
      <c r="G20" s="162"/>
      <c r="H20" s="91">
        <f>SUM(H13,H17,H18,H19)</f>
        <v>5442561.2800000003</v>
      </c>
      <c r="I20" s="92" t="s">
        <v>89</v>
      </c>
    </row>
    <row r="21" spans="1:9" ht="43.5" customHeight="1">
      <c r="A21" s="158" t="s">
        <v>93</v>
      </c>
      <c r="B21" s="159"/>
      <c r="C21" s="160" t="s">
        <v>151</v>
      </c>
      <c r="D21" s="161"/>
      <c r="E21" s="161"/>
      <c r="F21" s="161"/>
      <c r="G21" s="162"/>
      <c r="H21" s="122">
        <f>H20*상태입력항목!C6*상태입력항목!C7</f>
        <v>5442561.2800000003</v>
      </c>
      <c r="I21" s="90" t="s">
        <v>147</v>
      </c>
    </row>
    <row r="22" spans="1:9" ht="30" customHeight="1">
      <c r="A22" s="158" t="s">
        <v>96</v>
      </c>
      <c r="B22" s="159"/>
      <c r="C22" s="160" t="s">
        <v>152</v>
      </c>
      <c r="D22" s="161"/>
      <c r="E22" s="161"/>
      <c r="F22" s="161"/>
      <c r="G22" s="162"/>
      <c r="H22" s="91">
        <f>상태입력항목!C10</f>
        <v>0</v>
      </c>
      <c r="I22" s="92" t="s">
        <v>97</v>
      </c>
    </row>
    <row r="23" spans="1:9" ht="30" customHeight="1">
      <c r="A23" s="158" t="s">
        <v>102</v>
      </c>
      <c r="B23" s="159"/>
      <c r="C23" s="160" t="s">
        <v>90</v>
      </c>
      <c r="D23" s="161"/>
      <c r="E23" s="161"/>
      <c r="F23" s="161"/>
      <c r="G23" s="162"/>
      <c r="H23" s="91">
        <f>(H21+H22)*0.1</f>
        <v>544256.12800000003</v>
      </c>
      <c r="I23" s="92"/>
    </row>
    <row r="24" spans="1:9" ht="35.1" customHeight="1" thickBot="1">
      <c r="A24" s="165" t="s">
        <v>103</v>
      </c>
      <c r="B24" s="166"/>
      <c r="C24" s="166"/>
      <c r="D24" s="166"/>
      <c r="E24" s="166"/>
      <c r="F24" s="166"/>
      <c r="G24" s="167"/>
      <c r="H24" s="93">
        <f>ROUNDDOWN(H21+H22+H23,-3)</f>
        <v>5986000</v>
      </c>
      <c r="I24" s="123" t="s">
        <v>92</v>
      </c>
    </row>
    <row r="25" spans="1:9" ht="30" customHeight="1">
      <c r="A25" s="156" t="s">
        <v>91</v>
      </c>
      <c r="B25" s="157"/>
      <c r="C25" s="157"/>
      <c r="D25" s="157"/>
      <c r="E25" s="157"/>
      <c r="F25" s="157"/>
      <c r="G25" s="157"/>
      <c r="H25" s="157"/>
      <c r="I25" s="157"/>
    </row>
    <row r="26" spans="1:9" ht="26.25" customHeight="1">
      <c r="C26" s="63"/>
      <c r="D26" s="63"/>
      <c r="E26" s="63"/>
      <c r="F26" s="63"/>
      <c r="G26" s="63"/>
      <c r="H26" s="63"/>
    </row>
    <row r="27" spans="1:9" ht="26.25" customHeight="1">
      <c r="C27" s="63"/>
      <c r="D27" s="63"/>
      <c r="E27" s="63"/>
      <c r="F27" s="63"/>
      <c r="G27" s="63"/>
      <c r="H27" s="63"/>
    </row>
    <row r="28" spans="1:9" ht="26.25" customHeight="1">
      <c r="C28" s="63"/>
      <c r="D28" s="63"/>
      <c r="E28" s="63"/>
      <c r="F28" s="63"/>
      <c r="G28" s="63"/>
      <c r="H28" s="63"/>
    </row>
    <row r="29" spans="1:9" ht="26.25" customHeight="1">
      <c r="C29" s="63"/>
      <c r="D29" s="63"/>
      <c r="E29" s="63"/>
      <c r="F29" s="63"/>
      <c r="G29" s="63"/>
      <c r="H29" s="63"/>
    </row>
    <row r="30" spans="1:9" ht="26.25" customHeight="1">
      <c r="C30" s="63"/>
      <c r="D30" s="63"/>
      <c r="E30" s="63"/>
      <c r="F30" s="63"/>
      <c r="G30" s="63"/>
      <c r="H30" s="63"/>
    </row>
    <row r="31" spans="1:9" ht="26.25" customHeight="1">
      <c r="C31" s="63"/>
      <c r="D31" s="63"/>
      <c r="E31" s="63"/>
      <c r="F31" s="63"/>
      <c r="G31" s="63"/>
      <c r="H31" s="63"/>
    </row>
    <row r="32" spans="1:9" ht="26.25" customHeight="1">
      <c r="C32" s="63"/>
      <c r="D32" s="63"/>
      <c r="E32" s="63"/>
      <c r="F32" s="63"/>
      <c r="G32" s="63"/>
      <c r="H32" s="63"/>
    </row>
    <row r="33" spans="3:8" ht="26.25" customHeight="1">
      <c r="C33" s="63"/>
      <c r="D33" s="63"/>
      <c r="E33" s="63"/>
      <c r="F33" s="63"/>
      <c r="G33" s="63"/>
      <c r="H33" s="63"/>
    </row>
    <row r="34" spans="3:8" ht="26.25" customHeight="1">
      <c r="C34" s="63"/>
      <c r="D34" s="63"/>
      <c r="E34" s="63"/>
      <c r="F34" s="63"/>
      <c r="G34" s="63"/>
      <c r="H34" s="63"/>
    </row>
    <row r="35" spans="3:8" ht="26.25" customHeight="1">
      <c r="C35" s="63"/>
      <c r="D35" s="63"/>
      <c r="E35" s="63"/>
      <c r="F35" s="63"/>
      <c r="G35" s="63"/>
      <c r="H35" s="63"/>
    </row>
    <row r="36" spans="3:8" ht="26.25" customHeight="1">
      <c r="C36" s="63"/>
      <c r="D36" s="63"/>
      <c r="E36" s="63"/>
      <c r="F36" s="63"/>
      <c r="G36" s="63"/>
      <c r="H36" s="63"/>
    </row>
    <row r="37" spans="3:8" ht="26.25" customHeight="1">
      <c r="C37" s="63"/>
      <c r="D37" s="63"/>
      <c r="E37" s="63"/>
      <c r="F37" s="63"/>
      <c r="G37" s="63"/>
      <c r="H37" s="63"/>
    </row>
    <row r="38" spans="3:8" ht="26.25" customHeight="1">
      <c r="C38" s="63"/>
      <c r="D38" s="63"/>
      <c r="E38" s="63"/>
      <c r="F38" s="63"/>
      <c r="G38" s="63"/>
      <c r="H38" s="63"/>
    </row>
    <row r="39" spans="3:8" ht="26.25" customHeight="1">
      <c r="C39" s="63"/>
      <c r="D39" s="63"/>
      <c r="E39" s="63"/>
      <c r="F39" s="63"/>
      <c r="G39" s="63"/>
      <c r="H39" s="63"/>
    </row>
    <row r="40" spans="3:8" ht="26.25" customHeight="1">
      <c r="C40" s="63"/>
      <c r="D40" s="63"/>
      <c r="E40" s="63"/>
      <c r="F40" s="63"/>
      <c r="G40" s="63"/>
      <c r="H40" s="63"/>
    </row>
    <row r="41" spans="3:8" ht="26.25" customHeight="1">
      <c r="C41" s="63"/>
      <c r="D41" s="63"/>
      <c r="E41" s="63"/>
      <c r="F41" s="63"/>
      <c r="G41" s="63"/>
      <c r="H41" s="63"/>
    </row>
    <row r="42" spans="3:8" ht="26.25" customHeight="1">
      <c r="C42" s="63"/>
      <c r="D42" s="63"/>
      <c r="E42" s="63"/>
      <c r="F42" s="63"/>
      <c r="G42" s="63"/>
      <c r="H42" s="63"/>
    </row>
    <row r="43" spans="3:8" ht="26.25" customHeight="1">
      <c r="C43" s="63"/>
      <c r="D43" s="63"/>
      <c r="E43" s="63"/>
      <c r="F43" s="63"/>
      <c r="G43" s="63"/>
      <c r="H43" s="63"/>
    </row>
    <row r="44" spans="3:8" ht="26.25" customHeight="1">
      <c r="C44" s="63"/>
      <c r="D44" s="63"/>
      <c r="E44" s="63"/>
      <c r="F44" s="63"/>
      <c r="G44" s="63"/>
      <c r="H44" s="63"/>
    </row>
    <row r="45" spans="3:8" ht="26.25" customHeight="1">
      <c r="C45" s="63"/>
      <c r="D45" s="63"/>
      <c r="E45" s="63"/>
      <c r="F45" s="63"/>
      <c r="G45" s="63"/>
      <c r="H45" s="63"/>
    </row>
    <row r="46" spans="3:8" ht="26.25" customHeight="1">
      <c r="C46" s="63"/>
      <c r="D46" s="63"/>
      <c r="E46" s="63"/>
      <c r="F46" s="63"/>
      <c r="G46" s="63"/>
      <c r="H46" s="63"/>
    </row>
    <row r="47" spans="3:8" ht="26.25" customHeight="1">
      <c r="C47" s="63"/>
      <c r="D47" s="63"/>
      <c r="E47" s="63"/>
      <c r="F47" s="63"/>
      <c r="G47" s="63"/>
      <c r="H47" s="63"/>
    </row>
    <row r="48" spans="3:8" ht="26.25" customHeight="1">
      <c r="C48" s="63"/>
      <c r="D48" s="63"/>
      <c r="E48" s="63"/>
      <c r="F48" s="63"/>
      <c r="G48" s="63"/>
      <c r="H48" s="63"/>
    </row>
    <row r="49" spans="3:8" ht="26.25" customHeight="1">
      <c r="C49" s="63"/>
      <c r="D49" s="63"/>
      <c r="E49" s="63"/>
      <c r="F49" s="63"/>
      <c r="G49" s="63"/>
      <c r="H49" s="63"/>
    </row>
    <row r="50" spans="3:8" ht="26.25" customHeight="1">
      <c r="C50" s="63"/>
      <c r="D50" s="63"/>
      <c r="E50" s="63"/>
      <c r="F50" s="63"/>
      <c r="G50" s="63"/>
      <c r="H50" s="63"/>
    </row>
    <row r="51" spans="3:8" ht="26.25" customHeight="1">
      <c r="C51" s="63"/>
      <c r="D51" s="63"/>
      <c r="E51" s="63"/>
      <c r="F51" s="63"/>
      <c r="G51" s="63"/>
      <c r="H51" s="63"/>
    </row>
    <row r="52" spans="3:8" ht="26.25" customHeight="1">
      <c r="C52" s="63"/>
      <c r="D52" s="63"/>
      <c r="E52" s="63"/>
      <c r="F52" s="63"/>
      <c r="G52" s="63"/>
      <c r="H52" s="63"/>
    </row>
    <row r="53" spans="3:8" ht="26.25" customHeight="1">
      <c r="C53" s="63"/>
      <c r="D53" s="63"/>
      <c r="E53" s="63"/>
      <c r="F53" s="63"/>
      <c r="G53" s="63"/>
      <c r="H53" s="63"/>
    </row>
    <row r="54" spans="3:8" ht="26.25" customHeight="1">
      <c r="C54" s="63"/>
      <c r="D54" s="63"/>
      <c r="E54" s="63"/>
      <c r="F54" s="63"/>
      <c r="G54" s="63"/>
      <c r="H54" s="63"/>
    </row>
    <row r="55" spans="3:8" ht="26.25" customHeight="1">
      <c r="C55" s="63"/>
      <c r="D55" s="63"/>
      <c r="E55" s="63"/>
      <c r="F55" s="63"/>
      <c r="G55" s="63"/>
      <c r="H55" s="63"/>
    </row>
    <row r="56" spans="3:8" ht="26.25" customHeight="1">
      <c r="C56" s="63"/>
      <c r="D56" s="63"/>
      <c r="E56" s="63"/>
      <c r="F56" s="63"/>
      <c r="G56" s="63"/>
      <c r="H56" s="63"/>
    </row>
    <row r="57" spans="3:8" ht="26.25" customHeight="1">
      <c r="C57" s="63"/>
      <c r="D57" s="63"/>
      <c r="E57" s="63"/>
      <c r="F57" s="63"/>
      <c r="G57" s="63"/>
      <c r="H57" s="63"/>
    </row>
    <row r="58" spans="3:8" ht="26.25" customHeight="1">
      <c r="C58" s="63"/>
      <c r="D58" s="63"/>
      <c r="E58" s="63"/>
      <c r="F58" s="63"/>
      <c r="G58" s="63"/>
      <c r="H58" s="63"/>
    </row>
    <row r="59" spans="3:8" ht="26.25" customHeight="1">
      <c r="C59" s="63"/>
      <c r="D59" s="63"/>
      <c r="E59" s="63"/>
      <c r="F59" s="63"/>
      <c r="G59" s="63"/>
      <c r="H59" s="63"/>
    </row>
    <row r="60" spans="3:8" ht="26.25" customHeight="1">
      <c r="C60" s="63"/>
      <c r="D60" s="63"/>
      <c r="E60" s="63"/>
      <c r="F60" s="63"/>
      <c r="G60" s="63"/>
      <c r="H60" s="63"/>
    </row>
    <row r="61" spans="3:8" ht="26.25" customHeight="1">
      <c r="C61" s="63"/>
      <c r="D61" s="63"/>
      <c r="E61" s="63"/>
      <c r="F61" s="63"/>
      <c r="G61" s="63"/>
      <c r="H61" s="63"/>
    </row>
    <row r="62" spans="3:8" ht="26.25" customHeight="1">
      <c r="C62" s="63"/>
      <c r="D62" s="63"/>
      <c r="E62" s="63"/>
      <c r="F62" s="63"/>
      <c r="G62" s="63"/>
      <c r="H62" s="63"/>
    </row>
    <row r="63" spans="3:8" ht="26.25" customHeight="1">
      <c r="C63" s="63"/>
      <c r="D63" s="63"/>
      <c r="E63" s="63"/>
      <c r="F63" s="63"/>
      <c r="G63" s="63"/>
      <c r="H63" s="63"/>
    </row>
    <row r="64" spans="3:8" ht="26.25" customHeight="1">
      <c r="C64" s="63"/>
      <c r="D64" s="63"/>
      <c r="E64" s="63"/>
      <c r="F64" s="63"/>
      <c r="G64" s="63"/>
      <c r="H64" s="63"/>
    </row>
    <row r="65" spans="3:8" ht="26.25" customHeight="1">
      <c r="C65" s="63"/>
      <c r="D65" s="63"/>
      <c r="E65" s="63"/>
      <c r="F65" s="63"/>
      <c r="G65" s="63"/>
      <c r="H65" s="63"/>
    </row>
    <row r="66" spans="3:8" ht="26.25" customHeight="1">
      <c r="C66" s="63"/>
      <c r="D66" s="63"/>
      <c r="E66" s="63"/>
      <c r="F66" s="63"/>
      <c r="G66" s="63"/>
      <c r="H66" s="63"/>
    </row>
    <row r="67" spans="3:8" ht="26.25" customHeight="1">
      <c r="C67" s="63"/>
      <c r="D67" s="63"/>
      <c r="E67" s="63"/>
      <c r="F67" s="63"/>
      <c r="G67" s="63"/>
      <c r="H67" s="63"/>
    </row>
    <row r="68" spans="3:8" ht="26.25" customHeight="1">
      <c r="C68" s="63"/>
      <c r="D68" s="63"/>
      <c r="E68" s="63"/>
      <c r="F68" s="63"/>
      <c r="G68" s="63"/>
      <c r="H68" s="63"/>
    </row>
    <row r="69" spans="3:8" ht="26.25" customHeight="1">
      <c r="C69" s="63"/>
      <c r="D69" s="63"/>
      <c r="E69" s="63"/>
      <c r="F69" s="63"/>
      <c r="G69" s="63"/>
      <c r="H69" s="63"/>
    </row>
    <row r="70" spans="3:8" ht="26.25" customHeight="1">
      <c r="C70" s="63"/>
      <c r="D70" s="63"/>
      <c r="E70" s="63"/>
      <c r="F70" s="63"/>
      <c r="G70" s="63"/>
      <c r="H70" s="63"/>
    </row>
    <row r="71" spans="3:8" ht="26.25" customHeight="1">
      <c r="C71" s="63"/>
      <c r="D71" s="63"/>
      <c r="E71" s="63"/>
      <c r="F71" s="63"/>
      <c r="G71" s="63"/>
      <c r="H71" s="63"/>
    </row>
    <row r="72" spans="3:8" ht="26.25" customHeight="1">
      <c r="C72" s="63"/>
      <c r="D72" s="63"/>
      <c r="E72" s="63"/>
      <c r="F72" s="63"/>
      <c r="G72" s="63"/>
      <c r="H72" s="63"/>
    </row>
    <row r="73" spans="3:8" ht="26.25" customHeight="1">
      <c r="C73" s="63"/>
      <c r="D73" s="63"/>
      <c r="E73" s="63"/>
      <c r="F73" s="63"/>
      <c r="G73" s="63"/>
      <c r="H73" s="63"/>
    </row>
    <row r="74" spans="3:8" ht="26.25" customHeight="1">
      <c r="C74" s="63"/>
      <c r="D74" s="63"/>
      <c r="E74" s="63"/>
      <c r="F74" s="63"/>
      <c r="G74" s="63"/>
      <c r="H74" s="63"/>
    </row>
    <row r="75" spans="3:8" ht="26.25" customHeight="1">
      <c r="C75" s="63"/>
      <c r="D75" s="63"/>
      <c r="E75" s="63"/>
      <c r="F75" s="63"/>
      <c r="G75" s="63"/>
      <c r="H75" s="63"/>
    </row>
    <row r="76" spans="3:8" ht="26.25" customHeight="1">
      <c r="C76" s="63"/>
      <c r="D76" s="63"/>
      <c r="E76" s="63"/>
      <c r="F76" s="63"/>
      <c r="G76" s="63"/>
      <c r="H76" s="63"/>
    </row>
    <row r="77" spans="3:8">
      <c r="C77" s="63"/>
      <c r="D77" s="63"/>
      <c r="E77" s="63"/>
      <c r="F77" s="63"/>
      <c r="G77" s="63"/>
      <c r="H77" s="63"/>
    </row>
    <row r="78" spans="3:8">
      <c r="C78" s="63"/>
      <c r="D78" s="63"/>
      <c r="E78" s="63"/>
      <c r="F78" s="63"/>
      <c r="G78" s="63"/>
      <c r="H78" s="63"/>
    </row>
    <row r="79" spans="3:8">
      <c r="C79" s="63"/>
      <c r="D79" s="63"/>
      <c r="E79" s="63"/>
      <c r="F79" s="63"/>
      <c r="G79" s="63"/>
      <c r="H79" s="63"/>
    </row>
    <row r="80" spans="3:8">
      <c r="C80" s="63"/>
      <c r="D80" s="63"/>
      <c r="E80" s="63"/>
      <c r="F80" s="63"/>
      <c r="G80" s="63"/>
      <c r="H80" s="63"/>
    </row>
  </sheetData>
  <mergeCells count="30">
    <mergeCell ref="J2:S2"/>
    <mergeCell ref="T2:AD2"/>
    <mergeCell ref="J15:S15"/>
    <mergeCell ref="A22:B22"/>
    <mergeCell ref="I8:I9"/>
    <mergeCell ref="A11:A13"/>
    <mergeCell ref="A14:B14"/>
    <mergeCell ref="A15:B16"/>
    <mergeCell ref="H15:H16"/>
    <mergeCell ref="A17:B17"/>
    <mergeCell ref="C17:G17"/>
    <mergeCell ref="C22:G22"/>
    <mergeCell ref="C15:G16"/>
    <mergeCell ref="I15:I16"/>
    <mergeCell ref="B6:H6"/>
    <mergeCell ref="B7:H7"/>
    <mergeCell ref="A8:A9"/>
    <mergeCell ref="B8:H8"/>
    <mergeCell ref="A25:I25"/>
    <mergeCell ref="A18:B18"/>
    <mergeCell ref="C18:G18"/>
    <mergeCell ref="A19:B19"/>
    <mergeCell ref="C19:G19"/>
    <mergeCell ref="A20:B20"/>
    <mergeCell ref="C20:G20"/>
    <mergeCell ref="A21:B21"/>
    <mergeCell ref="C21:G21"/>
    <mergeCell ref="A23:B23"/>
    <mergeCell ref="C23:G23"/>
    <mergeCell ref="A24:G24"/>
  </mergeCells>
  <phoneticPr fontId="2" type="noConversion"/>
  <dataValidations disablePrompts="1" count="1">
    <dataValidation type="list" allowBlank="1" showInputMessage="1" showErrorMessage="1" sqref="WVM983049:WVM983053 JA11:JA12 SW11:SW12 ACS11:ACS12 AMO11:AMO12 AWK11:AWK12 BGG11:BGG12 BQC11:BQC12 BZY11:BZY12 CJU11:CJU12 CTQ11:CTQ12 DDM11:DDM12 DNI11:DNI12 DXE11:DXE12 EHA11:EHA12 EQW11:EQW12 FAS11:FAS12 FKO11:FKO12 FUK11:FUK12 GEG11:GEG12 GOC11:GOC12 GXY11:GXY12 HHU11:HHU12 HRQ11:HRQ12 IBM11:IBM12 ILI11:ILI12 IVE11:IVE12 JFA11:JFA12 JOW11:JOW12 JYS11:JYS12 KIO11:KIO12 KSK11:KSK12 LCG11:LCG12 LMC11:LMC12 LVY11:LVY12 MFU11:MFU12 MPQ11:MPQ12 MZM11:MZM12 NJI11:NJI12 NTE11:NTE12 ODA11:ODA12 OMW11:OMW12 OWS11:OWS12 PGO11:PGO12 PQK11:PQK12 QAG11:QAG12 QKC11:QKC12 QTY11:QTY12 RDU11:RDU12 RNQ11:RNQ12 RXM11:RXM12 SHI11:SHI12 SRE11:SRE12 TBA11:TBA12 TKW11:TKW12 TUS11:TUS12 UEO11:UEO12 UOK11:UOK12 UYG11:UYG12 VIC11:VIC12 VRY11:VRY12 WBU11:WBU12 WLQ11:WLQ12 WVM11:WVM12 WLQ983049:WLQ983053 WBU983049:WBU983053 VRY983049:VRY983053 VIC983049:VIC983053 UYG983049:UYG983053 UOK983049:UOK983053 UEO983049:UEO983053 TUS983049:TUS983053 TKW983049:TKW983053 TBA983049:TBA983053 SRE983049:SRE983053 SHI983049:SHI983053 RXM983049:RXM983053 RNQ983049:RNQ983053 RDU983049:RDU983053 QTY983049:QTY983053 QKC983049:QKC983053 QAG983049:QAG983053 PQK983049:PQK983053 PGO983049:PGO983053 OWS983049:OWS983053 OMW983049:OMW983053 ODA983049:ODA983053 NTE983049:NTE983053 NJI983049:NJI983053 MZM983049:MZM983053 MPQ983049:MPQ983053 MFU983049:MFU983053 LVY983049:LVY983053 LMC983049:LMC983053 LCG983049:LCG983053 KSK983049:KSK983053 KIO983049:KIO983053 JYS983049:JYS983053 JOW983049:JOW983053 JFA983049:JFA983053 IVE983049:IVE983053 ILI983049:ILI983053 IBM983049:IBM983053 HRQ983049:HRQ983053 HHU983049:HHU983053 GXY983049:GXY983053 GOC983049:GOC983053 GEG983049:GEG983053 FUK983049:FUK983053 FKO983049:FKO983053 FAS983049:FAS983053 EQW983049:EQW983053 EHA983049:EHA983053 DXE983049:DXE983053 DNI983049:DNI983053 DDM983049:DDM983053 CTQ983049:CTQ983053 CJU983049:CJU983053 BZY983049:BZY983053 BQC983049:BQC983053 BGG983049:BGG983053 AWK983049:AWK983053 AMO983049:AMO983053 ACS983049:ACS983053 SW983049:SW983053 JA983049:JA983053 E983049:E983053 WVM917513:WVM917517 WLQ917513:WLQ917517 WBU917513:WBU917517 VRY917513:VRY917517 VIC917513:VIC917517 UYG917513:UYG917517 UOK917513:UOK917517 UEO917513:UEO917517 TUS917513:TUS917517 TKW917513:TKW917517 TBA917513:TBA917517 SRE917513:SRE917517 SHI917513:SHI917517 RXM917513:RXM917517 RNQ917513:RNQ917517 RDU917513:RDU917517 QTY917513:QTY917517 QKC917513:QKC917517 QAG917513:QAG917517 PQK917513:PQK917517 PGO917513:PGO917517 OWS917513:OWS917517 OMW917513:OMW917517 ODA917513:ODA917517 NTE917513:NTE917517 NJI917513:NJI917517 MZM917513:MZM917517 MPQ917513:MPQ917517 MFU917513:MFU917517 LVY917513:LVY917517 LMC917513:LMC917517 LCG917513:LCG917517 KSK917513:KSK917517 KIO917513:KIO917517 JYS917513:JYS917517 JOW917513:JOW917517 JFA917513:JFA917517 IVE917513:IVE917517 ILI917513:ILI917517 IBM917513:IBM917517 HRQ917513:HRQ917517 HHU917513:HHU917517 GXY917513:GXY917517 GOC917513:GOC917517 GEG917513:GEG917517 FUK917513:FUK917517 FKO917513:FKO917517 FAS917513:FAS917517 EQW917513:EQW917517 EHA917513:EHA917517 DXE917513:DXE917517 DNI917513:DNI917517 DDM917513:DDM917517 CTQ917513:CTQ917517 CJU917513:CJU917517 BZY917513:BZY917517 BQC917513:BQC917517 BGG917513:BGG917517 AWK917513:AWK917517 AMO917513:AMO917517 ACS917513:ACS917517 SW917513:SW917517 JA917513:JA917517 E917513:E917517 WVM851977:WVM851981 WLQ851977:WLQ851981 WBU851977:WBU851981 VRY851977:VRY851981 VIC851977:VIC851981 UYG851977:UYG851981 UOK851977:UOK851981 UEO851977:UEO851981 TUS851977:TUS851981 TKW851977:TKW851981 TBA851977:TBA851981 SRE851977:SRE851981 SHI851977:SHI851981 RXM851977:RXM851981 RNQ851977:RNQ851981 RDU851977:RDU851981 QTY851977:QTY851981 QKC851977:QKC851981 QAG851977:QAG851981 PQK851977:PQK851981 PGO851977:PGO851981 OWS851977:OWS851981 OMW851977:OMW851981 ODA851977:ODA851981 NTE851977:NTE851981 NJI851977:NJI851981 MZM851977:MZM851981 MPQ851977:MPQ851981 MFU851977:MFU851981 LVY851977:LVY851981 LMC851977:LMC851981 LCG851977:LCG851981 KSK851977:KSK851981 KIO851977:KIO851981 JYS851977:JYS851981 JOW851977:JOW851981 JFA851977:JFA851981 IVE851977:IVE851981 ILI851977:ILI851981 IBM851977:IBM851981 HRQ851977:HRQ851981 HHU851977:HHU851981 GXY851977:GXY851981 GOC851977:GOC851981 GEG851977:GEG851981 FUK851977:FUK851981 FKO851977:FKO851981 FAS851977:FAS851981 EQW851977:EQW851981 EHA851977:EHA851981 DXE851977:DXE851981 DNI851977:DNI851981 DDM851977:DDM851981 CTQ851977:CTQ851981 CJU851977:CJU851981 BZY851977:BZY851981 BQC851977:BQC851981 BGG851977:BGG851981 AWK851977:AWK851981 AMO851977:AMO851981 ACS851977:ACS851981 SW851977:SW851981 JA851977:JA851981 E851977:E851981 WVM786441:WVM786445 WLQ786441:WLQ786445 WBU786441:WBU786445 VRY786441:VRY786445 VIC786441:VIC786445 UYG786441:UYG786445 UOK786441:UOK786445 UEO786441:UEO786445 TUS786441:TUS786445 TKW786441:TKW786445 TBA786441:TBA786445 SRE786441:SRE786445 SHI786441:SHI786445 RXM786441:RXM786445 RNQ786441:RNQ786445 RDU786441:RDU786445 QTY786441:QTY786445 QKC786441:QKC786445 QAG786441:QAG786445 PQK786441:PQK786445 PGO786441:PGO786445 OWS786441:OWS786445 OMW786441:OMW786445 ODA786441:ODA786445 NTE786441:NTE786445 NJI786441:NJI786445 MZM786441:MZM786445 MPQ786441:MPQ786445 MFU786441:MFU786445 LVY786441:LVY786445 LMC786441:LMC786445 LCG786441:LCG786445 KSK786441:KSK786445 KIO786441:KIO786445 JYS786441:JYS786445 JOW786441:JOW786445 JFA786441:JFA786445 IVE786441:IVE786445 ILI786441:ILI786445 IBM786441:IBM786445 HRQ786441:HRQ786445 HHU786441:HHU786445 GXY786441:GXY786445 GOC786441:GOC786445 GEG786441:GEG786445 FUK786441:FUK786445 FKO786441:FKO786445 FAS786441:FAS786445 EQW786441:EQW786445 EHA786441:EHA786445 DXE786441:DXE786445 DNI786441:DNI786445 DDM786441:DDM786445 CTQ786441:CTQ786445 CJU786441:CJU786445 BZY786441:BZY786445 BQC786441:BQC786445 BGG786441:BGG786445 AWK786441:AWK786445 AMO786441:AMO786445 ACS786441:ACS786445 SW786441:SW786445 JA786441:JA786445 E786441:E786445 WVM720905:WVM720909 WLQ720905:WLQ720909 WBU720905:WBU720909 VRY720905:VRY720909 VIC720905:VIC720909 UYG720905:UYG720909 UOK720905:UOK720909 UEO720905:UEO720909 TUS720905:TUS720909 TKW720905:TKW720909 TBA720905:TBA720909 SRE720905:SRE720909 SHI720905:SHI720909 RXM720905:RXM720909 RNQ720905:RNQ720909 RDU720905:RDU720909 QTY720905:QTY720909 QKC720905:QKC720909 QAG720905:QAG720909 PQK720905:PQK720909 PGO720905:PGO720909 OWS720905:OWS720909 OMW720905:OMW720909 ODA720905:ODA720909 NTE720905:NTE720909 NJI720905:NJI720909 MZM720905:MZM720909 MPQ720905:MPQ720909 MFU720905:MFU720909 LVY720905:LVY720909 LMC720905:LMC720909 LCG720905:LCG720909 KSK720905:KSK720909 KIO720905:KIO720909 JYS720905:JYS720909 JOW720905:JOW720909 JFA720905:JFA720909 IVE720905:IVE720909 ILI720905:ILI720909 IBM720905:IBM720909 HRQ720905:HRQ720909 HHU720905:HHU720909 GXY720905:GXY720909 GOC720905:GOC720909 GEG720905:GEG720909 FUK720905:FUK720909 FKO720905:FKO720909 FAS720905:FAS720909 EQW720905:EQW720909 EHA720905:EHA720909 DXE720905:DXE720909 DNI720905:DNI720909 DDM720905:DDM720909 CTQ720905:CTQ720909 CJU720905:CJU720909 BZY720905:BZY720909 BQC720905:BQC720909 BGG720905:BGG720909 AWK720905:AWK720909 AMO720905:AMO720909 ACS720905:ACS720909 SW720905:SW720909 JA720905:JA720909 E720905:E720909 WVM655369:WVM655373 WLQ655369:WLQ655373 WBU655369:WBU655373 VRY655369:VRY655373 VIC655369:VIC655373 UYG655369:UYG655373 UOK655369:UOK655373 UEO655369:UEO655373 TUS655369:TUS655373 TKW655369:TKW655373 TBA655369:TBA655373 SRE655369:SRE655373 SHI655369:SHI655373 RXM655369:RXM655373 RNQ655369:RNQ655373 RDU655369:RDU655373 QTY655369:QTY655373 QKC655369:QKC655373 QAG655369:QAG655373 PQK655369:PQK655373 PGO655369:PGO655373 OWS655369:OWS655373 OMW655369:OMW655373 ODA655369:ODA655373 NTE655369:NTE655373 NJI655369:NJI655373 MZM655369:MZM655373 MPQ655369:MPQ655373 MFU655369:MFU655373 LVY655369:LVY655373 LMC655369:LMC655373 LCG655369:LCG655373 KSK655369:KSK655373 KIO655369:KIO655373 JYS655369:JYS655373 JOW655369:JOW655373 JFA655369:JFA655373 IVE655369:IVE655373 ILI655369:ILI655373 IBM655369:IBM655373 HRQ655369:HRQ655373 HHU655369:HHU655373 GXY655369:GXY655373 GOC655369:GOC655373 GEG655369:GEG655373 FUK655369:FUK655373 FKO655369:FKO655373 FAS655369:FAS655373 EQW655369:EQW655373 EHA655369:EHA655373 DXE655369:DXE655373 DNI655369:DNI655373 DDM655369:DDM655373 CTQ655369:CTQ655373 CJU655369:CJU655373 BZY655369:BZY655373 BQC655369:BQC655373 BGG655369:BGG655373 AWK655369:AWK655373 AMO655369:AMO655373 ACS655369:ACS655373 SW655369:SW655373 JA655369:JA655373 E655369:E655373 WVM589833:WVM589837 WLQ589833:WLQ589837 WBU589833:WBU589837 VRY589833:VRY589837 VIC589833:VIC589837 UYG589833:UYG589837 UOK589833:UOK589837 UEO589833:UEO589837 TUS589833:TUS589837 TKW589833:TKW589837 TBA589833:TBA589837 SRE589833:SRE589837 SHI589833:SHI589837 RXM589833:RXM589837 RNQ589833:RNQ589837 RDU589833:RDU589837 QTY589833:QTY589837 QKC589833:QKC589837 QAG589833:QAG589837 PQK589833:PQK589837 PGO589833:PGO589837 OWS589833:OWS589837 OMW589833:OMW589837 ODA589833:ODA589837 NTE589833:NTE589837 NJI589833:NJI589837 MZM589833:MZM589837 MPQ589833:MPQ589837 MFU589833:MFU589837 LVY589833:LVY589837 LMC589833:LMC589837 LCG589833:LCG589837 KSK589833:KSK589837 KIO589833:KIO589837 JYS589833:JYS589837 JOW589833:JOW589837 JFA589833:JFA589837 IVE589833:IVE589837 ILI589833:ILI589837 IBM589833:IBM589837 HRQ589833:HRQ589837 HHU589833:HHU589837 GXY589833:GXY589837 GOC589833:GOC589837 GEG589833:GEG589837 FUK589833:FUK589837 FKO589833:FKO589837 FAS589833:FAS589837 EQW589833:EQW589837 EHA589833:EHA589837 DXE589833:DXE589837 DNI589833:DNI589837 DDM589833:DDM589837 CTQ589833:CTQ589837 CJU589833:CJU589837 BZY589833:BZY589837 BQC589833:BQC589837 BGG589833:BGG589837 AWK589833:AWK589837 AMO589833:AMO589837 ACS589833:ACS589837 SW589833:SW589837 JA589833:JA589837 E589833:E589837 WVM524297:WVM524301 WLQ524297:WLQ524301 WBU524297:WBU524301 VRY524297:VRY524301 VIC524297:VIC524301 UYG524297:UYG524301 UOK524297:UOK524301 UEO524297:UEO524301 TUS524297:TUS524301 TKW524297:TKW524301 TBA524297:TBA524301 SRE524297:SRE524301 SHI524297:SHI524301 RXM524297:RXM524301 RNQ524297:RNQ524301 RDU524297:RDU524301 QTY524297:QTY524301 QKC524297:QKC524301 QAG524297:QAG524301 PQK524297:PQK524301 PGO524297:PGO524301 OWS524297:OWS524301 OMW524297:OMW524301 ODA524297:ODA524301 NTE524297:NTE524301 NJI524297:NJI524301 MZM524297:MZM524301 MPQ524297:MPQ524301 MFU524297:MFU524301 LVY524297:LVY524301 LMC524297:LMC524301 LCG524297:LCG524301 KSK524297:KSK524301 KIO524297:KIO524301 JYS524297:JYS524301 JOW524297:JOW524301 JFA524297:JFA524301 IVE524297:IVE524301 ILI524297:ILI524301 IBM524297:IBM524301 HRQ524297:HRQ524301 HHU524297:HHU524301 GXY524297:GXY524301 GOC524297:GOC524301 GEG524297:GEG524301 FUK524297:FUK524301 FKO524297:FKO524301 FAS524297:FAS524301 EQW524297:EQW524301 EHA524297:EHA524301 DXE524297:DXE524301 DNI524297:DNI524301 DDM524297:DDM524301 CTQ524297:CTQ524301 CJU524297:CJU524301 BZY524297:BZY524301 BQC524297:BQC524301 BGG524297:BGG524301 AWK524297:AWK524301 AMO524297:AMO524301 ACS524297:ACS524301 SW524297:SW524301 JA524297:JA524301 E524297:E524301 WVM458761:WVM458765 WLQ458761:WLQ458765 WBU458761:WBU458765 VRY458761:VRY458765 VIC458761:VIC458765 UYG458761:UYG458765 UOK458761:UOK458765 UEO458761:UEO458765 TUS458761:TUS458765 TKW458761:TKW458765 TBA458761:TBA458765 SRE458761:SRE458765 SHI458761:SHI458765 RXM458761:RXM458765 RNQ458761:RNQ458765 RDU458761:RDU458765 QTY458761:QTY458765 QKC458761:QKC458765 QAG458761:QAG458765 PQK458761:PQK458765 PGO458761:PGO458765 OWS458761:OWS458765 OMW458761:OMW458765 ODA458761:ODA458765 NTE458761:NTE458765 NJI458761:NJI458765 MZM458761:MZM458765 MPQ458761:MPQ458765 MFU458761:MFU458765 LVY458761:LVY458765 LMC458761:LMC458765 LCG458761:LCG458765 KSK458761:KSK458765 KIO458761:KIO458765 JYS458761:JYS458765 JOW458761:JOW458765 JFA458761:JFA458765 IVE458761:IVE458765 ILI458761:ILI458765 IBM458761:IBM458765 HRQ458761:HRQ458765 HHU458761:HHU458765 GXY458761:GXY458765 GOC458761:GOC458765 GEG458761:GEG458765 FUK458761:FUK458765 FKO458761:FKO458765 FAS458761:FAS458765 EQW458761:EQW458765 EHA458761:EHA458765 DXE458761:DXE458765 DNI458761:DNI458765 DDM458761:DDM458765 CTQ458761:CTQ458765 CJU458761:CJU458765 BZY458761:BZY458765 BQC458761:BQC458765 BGG458761:BGG458765 AWK458761:AWK458765 AMO458761:AMO458765 ACS458761:ACS458765 SW458761:SW458765 JA458761:JA458765 E458761:E458765 WVM393225:WVM393229 WLQ393225:WLQ393229 WBU393225:WBU393229 VRY393225:VRY393229 VIC393225:VIC393229 UYG393225:UYG393229 UOK393225:UOK393229 UEO393225:UEO393229 TUS393225:TUS393229 TKW393225:TKW393229 TBA393225:TBA393229 SRE393225:SRE393229 SHI393225:SHI393229 RXM393225:RXM393229 RNQ393225:RNQ393229 RDU393225:RDU393229 QTY393225:QTY393229 QKC393225:QKC393229 QAG393225:QAG393229 PQK393225:PQK393229 PGO393225:PGO393229 OWS393225:OWS393229 OMW393225:OMW393229 ODA393225:ODA393229 NTE393225:NTE393229 NJI393225:NJI393229 MZM393225:MZM393229 MPQ393225:MPQ393229 MFU393225:MFU393229 LVY393225:LVY393229 LMC393225:LMC393229 LCG393225:LCG393229 KSK393225:KSK393229 KIO393225:KIO393229 JYS393225:JYS393229 JOW393225:JOW393229 JFA393225:JFA393229 IVE393225:IVE393229 ILI393225:ILI393229 IBM393225:IBM393229 HRQ393225:HRQ393229 HHU393225:HHU393229 GXY393225:GXY393229 GOC393225:GOC393229 GEG393225:GEG393229 FUK393225:FUK393229 FKO393225:FKO393229 FAS393225:FAS393229 EQW393225:EQW393229 EHA393225:EHA393229 DXE393225:DXE393229 DNI393225:DNI393229 DDM393225:DDM393229 CTQ393225:CTQ393229 CJU393225:CJU393229 BZY393225:BZY393229 BQC393225:BQC393229 BGG393225:BGG393229 AWK393225:AWK393229 AMO393225:AMO393229 ACS393225:ACS393229 SW393225:SW393229 JA393225:JA393229 E393225:E393229 WVM327689:WVM327693 WLQ327689:WLQ327693 WBU327689:WBU327693 VRY327689:VRY327693 VIC327689:VIC327693 UYG327689:UYG327693 UOK327689:UOK327693 UEO327689:UEO327693 TUS327689:TUS327693 TKW327689:TKW327693 TBA327689:TBA327693 SRE327689:SRE327693 SHI327689:SHI327693 RXM327689:RXM327693 RNQ327689:RNQ327693 RDU327689:RDU327693 QTY327689:QTY327693 QKC327689:QKC327693 QAG327689:QAG327693 PQK327689:PQK327693 PGO327689:PGO327693 OWS327689:OWS327693 OMW327689:OMW327693 ODA327689:ODA327693 NTE327689:NTE327693 NJI327689:NJI327693 MZM327689:MZM327693 MPQ327689:MPQ327693 MFU327689:MFU327693 LVY327689:LVY327693 LMC327689:LMC327693 LCG327689:LCG327693 KSK327689:KSK327693 KIO327689:KIO327693 JYS327689:JYS327693 JOW327689:JOW327693 JFA327689:JFA327693 IVE327689:IVE327693 ILI327689:ILI327693 IBM327689:IBM327693 HRQ327689:HRQ327693 HHU327689:HHU327693 GXY327689:GXY327693 GOC327689:GOC327693 GEG327689:GEG327693 FUK327689:FUK327693 FKO327689:FKO327693 FAS327689:FAS327693 EQW327689:EQW327693 EHA327689:EHA327693 DXE327689:DXE327693 DNI327689:DNI327693 DDM327689:DDM327693 CTQ327689:CTQ327693 CJU327689:CJU327693 BZY327689:BZY327693 BQC327689:BQC327693 BGG327689:BGG327693 AWK327689:AWK327693 AMO327689:AMO327693 ACS327689:ACS327693 SW327689:SW327693 JA327689:JA327693 E327689:E327693 WVM262153:WVM262157 WLQ262153:WLQ262157 WBU262153:WBU262157 VRY262153:VRY262157 VIC262153:VIC262157 UYG262153:UYG262157 UOK262153:UOK262157 UEO262153:UEO262157 TUS262153:TUS262157 TKW262153:TKW262157 TBA262153:TBA262157 SRE262153:SRE262157 SHI262153:SHI262157 RXM262153:RXM262157 RNQ262153:RNQ262157 RDU262153:RDU262157 QTY262153:QTY262157 QKC262153:QKC262157 QAG262153:QAG262157 PQK262153:PQK262157 PGO262153:PGO262157 OWS262153:OWS262157 OMW262153:OMW262157 ODA262153:ODA262157 NTE262153:NTE262157 NJI262153:NJI262157 MZM262153:MZM262157 MPQ262153:MPQ262157 MFU262153:MFU262157 LVY262153:LVY262157 LMC262153:LMC262157 LCG262153:LCG262157 KSK262153:KSK262157 KIO262153:KIO262157 JYS262153:JYS262157 JOW262153:JOW262157 JFA262153:JFA262157 IVE262153:IVE262157 ILI262153:ILI262157 IBM262153:IBM262157 HRQ262153:HRQ262157 HHU262153:HHU262157 GXY262153:GXY262157 GOC262153:GOC262157 GEG262153:GEG262157 FUK262153:FUK262157 FKO262153:FKO262157 FAS262153:FAS262157 EQW262153:EQW262157 EHA262153:EHA262157 DXE262153:DXE262157 DNI262153:DNI262157 DDM262153:DDM262157 CTQ262153:CTQ262157 CJU262153:CJU262157 BZY262153:BZY262157 BQC262153:BQC262157 BGG262153:BGG262157 AWK262153:AWK262157 AMO262153:AMO262157 ACS262153:ACS262157 SW262153:SW262157 JA262153:JA262157 E262153:E262157 WVM196617:WVM196621 WLQ196617:WLQ196621 WBU196617:WBU196621 VRY196617:VRY196621 VIC196617:VIC196621 UYG196617:UYG196621 UOK196617:UOK196621 UEO196617:UEO196621 TUS196617:TUS196621 TKW196617:TKW196621 TBA196617:TBA196621 SRE196617:SRE196621 SHI196617:SHI196621 RXM196617:RXM196621 RNQ196617:RNQ196621 RDU196617:RDU196621 QTY196617:QTY196621 QKC196617:QKC196621 QAG196617:QAG196621 PQK196617:PQK196621 PGO196617:PGO196621 OWS196617:OWS196621 OMW196617:OMW196621 ODA196617:ODA196621 NTE196617:NTE196621 NJI196617:NJI196621 MZM196617:MZM196621 MPQ196617:MPQ196621 MFU196617:MFU196621 LVY196617:LVY196621 LMC196617:LMC196621 LCG196617:LCG196621 KSK196617:KSK196621 KIO196617:KIO196621 JYS196617:JYS196621 JOW196617:JOW196621 JFA196617:JFA196621 IVE196617:IVE196621 ILI196617:ILI196621 IBM196617:IBM196621 HRQ196617:HRQ196621 HHU196617:HHU196621 GXY196617:GXY196621 GOC196617:GOC196621 GEG196617:GEG196621 FUK196617:FUK196621 FKO196617:FKO196621 FAS196617:FAS196621 EQW196617:EQW196621 EHA196617:EHA196621 DXE196617:DXE196621 DNI196617:DNI196621 DDM196617:DDM196621 CTQ196617:CTQ196621 CJU196617:CJU196621 BZY196617:BZY196621 BQC196617:BQC196621 BGG196617:BGG196621 AWK196617:AWK196621 AMO196617:AMO196621 ACS196617:ACS196621 SW196617:SW196621 JA196617:JA196621 E196617:E196621 WVM131081:WVM131085 WLQ131081:WLQ131085 WBU131081:WBU131085 VRY131081:VRY131085 VIC131081:VIC131085 UYG131081:UYG131085 UOK131081:UOK131085 UEO131081:UEO131085 TUS131081:TUS131085 TKW131081:TKW131085 TBA131081:TBA131085 SRE131081:SRE131085 SHI131081:SHI131085 RXM131081:RXM131085 RNQ131081:RNQ131085 RDU131081:RDU131085 QTY131081:QTY131085 QKC131081:QKC131085 QAG131081:QAG131085 PQK131081:PQK131085 PGO131081:PGO131085 OWS131081:OWS131085 OMW131081:OMW131085 ODA131081:ODA131085 NTE131081:NTE131085 NJI131081:NJI131085 MZM131081:MZM131085 MPQ131081:MPQ131085 MFU131081:MFU131085 LVY131081:LVY131085 LMC131081:LMC131085 LCG131081:LCG131085 KSK131081:KSK131085 KIO131081:KIO131085 JYS131081:JYS131085 JOW131081:JOW131085 JFA131081:JFA131085 IVE131081:IVE131085 ILI131081:ILI131085 IBM131081:IBM131085 HRQ131081:HRQ131085 HHU131081:HHU131085 GXY131081:GXY131085 GOC131081:GOC131085 GEG131081:GEG131085 FUK131081:FUK131085 FKO131081:FKO131085 FAS131081:FAS131085 EQW131081:EQW131085 EHA131081:EHA131085 DXE131081:DXE131085 DNI131081:DNI131085 DDM131081:DDM131085 CTQ131081:CTQ131085 CJU131081:CJU131085 BZY131081:BZY131085 BQC131081:BQC131085 BGG131081:BGG131085 AWK131081:AWK131085 AMO131081:AMO131085 ACS131081:ACS131085 SW131081:SW131085 JA131081:JA131085 E131081:E131085 WVM65545:WVM65549 WLQ65545:WLQ65549 WBU65545:WBU65549 VRY65545:VRY65549 VIC65545:VIC65549 UYG65545:UYG65549 UOK65545:UOK65549 UEO65545:UEO65549 TUS65545:TUS65549 TKW65545:TKW65549 TBA65545:TBA65549 SRE65545:SRE65549 SHI65545:SHI65549 RXM65545:RXM65549 RNQ65545:RNQ65549 RDU65545:RDU65549 QTY65545:QTY65549 QKC65545:QKC65549 QAG65545:QAG65549 PQK65545:PQK65549 PGO65545:PGO65549 OWS65545:OWS65549 OMW65545:OMW65549 ODA65545:ODA65549 NTE65545:NTE65549 NJI65545:NJI65549 MZM65545:MZM65549 MPQ65545:MPQ65549 MFU65545:MFU65549 LVY65545:LVY65549 LMC65545:LMC65549 LCG65545:LCG65549 KSK65545:KSK65549 KIO65545:KIO65549 JYS65545:JYS65549 JOW65545:JOW65549 JFA65545:JFA65549 IVE65545:IVE65549 ILI65545:ILI65549 IBM65545:IBM65549 HRQ65545:HRQ65549 HHU65545:HHU65549 GXY65545:GXY65549 GOC65545:GOC65549 GEG65545:GEG65549 FUK65545:FUK65549 FKO65545:FKO65549 FAS65545:FAS65549 EQW65545:EQW65549 EHA65545:EHA65549 DXE65545:DXE65549 DNI65545:DNI65549 DDM65545:DDM65549 CTQ65545:CTQ65549 CJU65545:CJU65549 BZY65545:BZY65549 BQC65545:BQC65549 BGG65545:BGG65549 AWK65545:AWK65549 AMO65545:AMO65549 ACS65545:ACS65549 SW65545:SW65549 JA65545:JA65549 E65545:E65549" xr:uid="{00000000-0002-0000-0100-000000000000}">
      <formula1>#REF!</formula1>
    </dataValidation>
  </dataValidations>
  <hyperlinks>
    <hyperlink ref="T2" r:id="rId1" location="liBgcolor0http://www.law.go.kr/admRulSc.do?menuId=5&amp;query=%EA%B1%B4%EC%B6%95%EB%AC%BC%EA%B4%80%EB%A6%AC%EC%A0%90%EA%B2%80%2" xr:uid="{00000000-0004-0000-0100-000000000000}"/>
    <hyperlink ref="J15" r:id="rId2" location="liBgcolor0http://www.law.go.kr/admRulSc.do?menuId=5&amp;query=%EA%B1%B4%EC%B6%95%EB%AC%BC%EA%B4%80%EB%A6%AC%EC%A0%90%EA%B2%80%2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3"/>
  <colBreaks count="2" manualBreakCount="2">
    <brk id="9" max="1048575" man="1"/>
    <brk id="19" max="1048575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3"/>
  <sheetViews>
    <sheetView tabSelected="1" zoomScale="85" zoomScaleNormal="85" workbookViewId="0">
      <selection activeCell="K6" sqref="K6"/>
    </sheetView>
  </sheetViews>
  <sheetFormatPr defaultRowHeight="16.5"/>
  <cols>
    <col min="5" max="5" width="23.125" customWidth="1"/>
    <col min="6" max="6" width="16.375" customWidth="1"/>
    <col min="8" max="8" width="21.625" customWidth="1"/>
    <col min="9" max="9" width="15.25" customWidth="1"/>
    <col min="11" max="11" width="16.375" bestFit="1" customWidth="1"/>
    <col min="13" max="13" width="9" customWidth="1"/>
    <col min="18" max="18" width="13" bestFit="1" customWidth="1"/>
    <col min="19" max="20" width="16.25" customWidth="1"/>
    <col min="21" max="21" width="22.625" customWidth="1"/>
  </cols>
  <sheetData>
    <row r="1" spans="2:21">
      <c r="S1" s="139" t="s">
        <v>162</v>
      </c>
      <c r="T1" s="139" t="s">
        <v>161</v>
      </c>
      <c r="U1" s="138"/>
    </row>
    <row r="2" spans="2:21" ht="21" thickBot="1">
      <c r="B2" s="19"/>
      <c r="C2" s="12"/>
      <c r="D2" s="12"/>
      <c r="E2" s="13" t="s">
        <v>37</v>
      </c>
      <c r="F2" s="12"/>
      <c r="G2" s="12"/>
      <c r="H2" s="12"/>
      <c r="I2" s="12"/>
      <c r="K2" s="212" t="s">
        <v>0</v>
      </c>
      <c r="L2" s="215" t="s">
        <v>1</v>
      </c>
      <c r="M2" s="216"/>
      <c r="N2" s="217"/>
      <c r="O2" s="215" t="s">
        <v>2</v>
      </c>
      <c r="P2" s="217"/>
      <c r="R2" s="206" t="s">
        <v>10</v>
      </c>
      <c r="S2" s="203">
        <v>432440</v>
      </c>
      <c r="T2" s="203">
        <v>390500</v>
      </c>
      <c r="U2" s="209" t="s">
        <v>11</v>
      </c>
    </row>
    <row r="3" spans="2:21">
      <c r="B3" s="51"/>
      <c r="E3" s="3" t="s">
        <v>47</v>
      </c>
      <c r="F3" s="4"/>
      <c r="H3" s="3" t="s">
        <v>48</v>
      </c>
      <c r="I3" s="4"/>
      <c r="K3" s="213"/>
      <c r="L3" s="215" t="s">
        <v>3</v>
      </c>
      <c r="M3" s="217"/>
      <c r="N3" s="212" t="s">
        <v>4</v>
      </c>
      <c r="O3" s="212" t="s">
        <v>61</v>
      </c>
      <c r="P3" s="212" t="s">
        <v>4</v>
      </c>
      <c r="R3" s="208"/>
      <c r="S3" s="204"/>
      <c r="T3" s="204"/>
      <c r="U3" s="210"/>
    </row>
    <row r="4" spans="2:21" ht="33">
      <c r="B4" s="43" t="s">
        <v>51</v>
      </c>
      <c r="C4" s="44"/>
      <c r="D4" s="45"/>
      <c r="E4" s="5" t="s">
        <v>15</v>
      </c>
      <c r="F4" s="6"/>
      <c r="G4" s="11"/>
      <c r="H4" s="5" t="s">
        <v>15</v>
      </c>
      <c r="I4" s="6"/>
      <c r="K4" s="214"/>
      <c r="L4" s="52" t="s">
        <v>5</v>
      </c>
      <c r="M4" s="52" t="s">
        <v>64</v>
      </c>
      <c r="N4" s="214"/>
      <c r="O4" s="214"/>
      <c r="P4" s="214"/>
      <c r="R4" s="206" t="s">
        <v>18</v>
      </c>
      <c r="S4" s="202">
        <v>335638</v>
      </c>
      <c r="T4" s="202">
        <v>308530</v>
      </c>
      <c r="U4" s="211" t="s">
        <v>25</v>
      </c>
    </row>
    <row r="5" spans="2:21">
      <c r="B5" s="46" t="s">
        <v>52</v>
      </c>
      <c r="C5" s="47" t="str">
        <f>IF(상태입력항목!C5&lt;=3000,"3000",IF(상태입력항목!C5&lt;=5000,"5000",IF(상태입력항목!C5&lt;=10000,"10000",IF(상태입력항목!C5&lt;=30000,"30000","100000"))))</f>
        <v>100000</v>
      </c>
      <c r="D5" s="45"/>
      <c r="E5" s="7" t="s">
        <v>33</v>
      </c>
      <c r="F5" s="38">
        <f>IF(상태입력항목!C5&lt;=10000,L7,IF(상태입력항목!C5&lt;30000,(L7-(((상태입력항목!C5-10000)*(L7-L8)))/(30000-10000)),IF(상태입력항목!C5&gt;=30000,L8)))</f>
        <v>2</v>
      </c>
      <c r="H5" s="7" t="s">
        <v>34</v>
      </c>
      <c r="I5" s="38">
        <f>IF(상태입력항목!C5&lt;=10000,O7,IF(상태입력항목!C5&lt;30000,(O7-(((상태입력항목!C5-10000)*(O7-O8)))/(30000-10000)),IF(상태입력항목!C5&gt;=30000,O8)))</f>
        <v>1</v>
      </c>
      <c r="K5" s="56" t="s">
        <v>6</v>
      </c>
      <c r="L5" s="56">
        <v>1</v>
      </c>
      <c r="M5" s="56">
        <v>1</v>
      </c>
      <c r="N5" s="56">
        <v>0</v>
      </c>
      <c r="O5" s="56">
        <v>0.5</v>
      </c>
      <c r="P5" s="56">
        <v>0</v>
      </c>
      <c r="R5" s="207"/>
      <c r="S5" s="203"/>
      <c r="T5" s="203"/>
      <c r="U5" s="209"/>
    </row>
    <row r="6" spans="2:21">
      <c r="B6" s="46" t="s">
        <v>53</v>
      </c>
      <c r="C6" s="47" t="str">
        <f>IF(상태입력항목!C5&lt;3000,"0",IF(상태입력항목!C5&lt;5000,"3000",IF(상태입력항목!C5&lt;10000,"5000",IF(상태입력항목!C5&lt;30000,"10000","30000"))))</f>
        <v>30000</v>
      </c>
      <c r="D6" s="45"/>
      <c r="E6" s="7" t="s">
        <v>32</v>
      </c>
      <c r="F6" s="37">
        <f>IFERROR(C7-(((상태입력항목!C5-C6)*(C7-C8))/(C5-C6)),IF(OR(상태입력항목!C5=3000,5000,10000,30000,100000),C7))</f>
        <v>4</v>
      </c>
      <c r="H6" s="7" t="s">
        <v>35</v>
      </c>
      <c r="I6" s="37">
        <f>IFERROR(D7-(((상태입력항목!C5-C6)*(D7-D8))/(C5-C6)),IF(OR(상태입력항목!C5=3000,5000,10000,30000,100000),D7))</f>
        <v>2</v>
      </c>
      <c r="K6" s="56" t="s">
        <v>7</v>
      </c>
      <c r="L6" s="56">
        <v>1</v>
      </c>
      <c r="M6" s="56">
        <v>1</v>
      </c>
      <c r="N6" s="56">
        <v>1</v>
      </c>
      <c r="O6" s="56">
        <v>0.5</v>
      </c>
      <c r="P6" s="56">
        <v>0.5</v>
      </c>
      <c r="R6" s="207"/>
      <c r="S6" s="203"/>
      <c r="T6" s="203"/>
      <c r="U6" s="210"/>
    </row>
    <row r="7" spans="2:21" ht="17.25" thickBot="1">
      <c r="B7" s="46" t="s">
        <v>54</v>
      </c>
      <c r="C7" s="47">
        <f>IF(상태입력항목!C5&lt;=3000,N5,IF(상태입력항목!C5&lt;5000,N5,IF(상태입력항목!C5&lt;10000,N6,IF(상태입력항목!C5&lt;30000,N7,N8))))</f>
        <v>3</v>
      </c>
      <c r="D7" s="48">
        <f>IF(상태입력항목!C5&lt;=3000,P5,IF(상태입력항목!C5&lt;5000,P5,IF(상태입력항목!C5&lt;10000,P6,IF(상태입력항목!C5&lt;30000,P7,P8))))</f>
        <v>1.5</v>
      </c>
      <c r="E7" s="5" t="s">
        <v>16</v>
      </c>
      <c r="F7" s="8">
        <f>(F5*S2)+(F6*S14)</f>
        <v>1687624</v>
      </c>
      <c r="H7" s="41" t="s">
        <v>16</v>
      </c>
      <c r="I7" s="10">
        <f>I5*S2+I6*S14</f>
        <v>843812</v>
      </c>
      <c r="K7" s="56" t="s">
        <v>8</v>
      </c>
      <c r="L7" s="56">
        <v>1</v>
      </c>
      <c r="M7" s="56">
        <v>1</v>
      </c>
      <c r="N7" s="56">
        <v>2</v>
      </c>
      <c r="O7" s="56">
        <v>0.5</v>
      </c>
      <c r="P7" s="56">
        <v>1</v>
      </c>
      <c r="R7" s="207"/>
      <c r="S7" s="203"/>
      <c r="T7" s="203"/>
      <c r="U7" s="211" t="s">
        <v>62</v>
      </c>
    </row>
    <row r="8" spans="2:21" ht="17.25" thickBot="1">
      <c r="B8" s="46" t="s">
        <v>55</v>
      </c>
      <c r="C8" s="47">
        <f>IF(상태입력항목!C5&lt;=3000,N5,IF(상태입력항목!C5&lt;=5000,N6,IF(상태입력항목!C5&lt;=10000,N7,IF(상태입력항목!C5&lt;=30000,N8,N9))))</f>
        <v>4</v>
      </c>
      <c r="D8" s="48">
        <f>IF(상태입력항목!C5&lt;=3000,P5,IF(상태입력항목!C5&lt;=5000,P6,IF(상태입력항목!C5&lt;=10000,P7,IF(상태입력항목!C5&lt;=30000,P8,P9))))</f>
        <v>2</v>
      </c>
      <c r="E8" s="9" t="s">
        <v>36</v>
      </c>
      <c r="F8" s="10">
        <f>F7+S2</f>
        <v>2120064</v>
      </c>
      <c r="K8" s="56" t="s">
        <v>9</v>
      </c>
      <c r="L8" s="56">
        <v>2</v>
      </c>
      <c r="M8" s="56">
        <v>1</v>
      </c>
      <c r="N8" s="56">
        <v>3</v>
      </c>
      <c r="O8" s="56">
        <v>1</v>
      </c>
      <c r="P8" s="56">
        <v>1.5</v>
      </c>
      <c r="R8" s="207"/>
      <c r="S8" s="203"/>
      <c r="T8" s="203"/>
      <c r="U8" s="209"/>
    </row>
    <row r="9" spans="2:21">
      <c r="B9" s="34"/>
      <c r="E9" s="40"/>
      <c r="F9" s="40"/>
      <c r="K9" s="56" t="s">
        <v>17</v>
      </c>
      <c r="L9" s="56">
        <v>2</v>
      </c>
      <c r="M9" s="56">
        <v>1</v>
      </c>
      <c r="N9" s="56">
        <v>4</v>
      </c>
      <c r="O9" s="56">
        <v>1</v>
      </c>
      <c r="P9" s="56">
        <v>2</v>
      </c>
      <c r="R9" s="208"/>
      <c r="S9" s="204"/>
      <c r="T9" s="204"/>
      <c r="U9" s="210"/>
    </row>
    <row r="10" spans="2:21">
      <c r="B10" s="42"/>
      <c r="C10" s="39"/>
      <c r="K10" s="53"/>
      <c r="L10" s="53"/>
      <c r="M10" s="54"/>
      <c r="N10" s="53"/>
      <c r="O10" s="54"/>
      <c r="P10" s="53"/>
      <c r="R10" s="206" t="s">
        <v>19</v>
      </c>
      <c r="S10" s="202">
        <v>282545</v>
      </c>
      <c r="T10" s="202">
        <v>253985</v>
      </c>
      <c r="U10" s="129" t="s">
        <v>26</v>
      </c>
    </row>
    <row r="11" spans="2:21">
      <c r="C11" s="39"/>
      <c r="K11" s="55"/>
      <c r="L11" s="55"/>
      <c r="N11" s="55"/>
      <c r="P11" s="55"/>
      <c r="R11" s="208"/>
      <c r="S11" s="204"/>
      <c r="T11" s="204"/>
      <c r="U11" s="129" t="s">
        <v>27</v>
      </c>
    </row>
    <row r="12" spans="2:21">
      <c r="K12" s="55"/>
      <c r="L12" s="55"/>
      <c r="N12" s="55"/>
      <c r="P12" s="55"/>
      <c r="R12" s="206" t="s">
        <v>20</v>
      </c>
      <c r="S12" s="202">
        <v>261571</v>
      </c>
      <c r="T12" s="202">
        <v>321775</v>
      </c>
      <c r="U12" s="129" t="s">
        <v>28</v>
      </c>
    </row>
    <row r="13" spans="2:21">
      <c r="K13" s="55"/>
      <c r="L13" s="55"/>
      <c r="N13" s="55"/>
      <c r="P13" s="55"/>
      <c r="R13" s="208"/>
      <c r="S13" s="204"/>
      <c r="T13" s="204"/>
      <c r="U13" s="129" t="s">
        <v>29</v>
      </c>
    </row>
    <row r="14" spans="2:21">
      <c r="K14" s="55"/>
      <c r="L14" s="55"/>
      <c r="N14" s="55"/>
      <c r="P14" s="55"/>
      <c r="R14" s="206" t="s">
        <v>21</v>
      </c>
      <c r="S14" s="202">
        <v>205686</v>
      </c>
      <c r="T14" s="202">
        <v>182591</v>
      </c>
      <c r="U14" s="211" t="s">
        <v>12</v>
      </c>
    </row>
    <row r="15" spans="2:21">
      <c r="K15" s="55"/>
      <c r="L15" s="55"/>
      <c r="N15" s="55"/>
      <c r="P15" s="55"/>
      <c r="R15" s="207"/>
      <c r="S15" s="203"/>
      <c r="T15" s="203"/>
      <c r="U15" s="210"/>
    </row>
    <row r="16" spans="2:21" ht="21" thickBot="1">
      <c r="B16" s="14"/>
      <c r="C16" s="12"/>
      <c r="D16" s="12"/>
      <c r="E16" s="13" t="s">
        <v>38</v>
      </c>
      <c r="F16" s="15"/>
      <c r="G16" s="15"/>
      <c r="H16" s="15"/>
      <c r="I16" s="15"/>
      <c r="K16" s="55"/>
      <c r="L16" s="55"/>
      <c r="N16" s="55"/>
      <c r="P16" s="55"/>
      <c r="R16" s="208"/>
      <c r="S16" s="204"/>
      <c r="T16" s="204"/>
      <c r="U16" s="129" t="s">
        <v>13</v>
      </c>
    </row>
    <row r="17" spans="2:21" ht="17.25" thickBot="1">
      <c r="E17" s="16" t="s">
        <v>63</v>
      </c>
      <c r="F17" s="17"/>
      <c r="G17" s="17"/>
      <c r="H17" s="17"/>
      <c r="I17" s="18"/>
      <c r="R17" s="49" t="s">
        <v>22</v>
      </c>
      <c r="S17" s="57">
        <v>240947</v>
      </c>
      <c r="T17" s="57">
        <v>218613</v>
      </c>
      <c r="U17" s="129" t="s">
        <v>30</v>
      </c>
    </row>
    <row r="18" spans="2:21" ht="17.25" thickBot="1">
      <c r="R18" s="49" t="s">
        <v>23</v>
      </c>
      <c r="S18" s="57">
        <v>220894</v>
      </c>
      <c r="T18" s="57">
        <v>194638</v>
      </c>
      <c r="U18" s="129" t="s">
        <v>31</v>
      </c>
    </row>
    <row r="19" spans="2:21">
      <c r="E19" s="20" t="s">
        <v>45</v>
      </c>
      <c r="F19" s="21"/>
      <c r="G19" s="29"/>
      <c r="H19" s="20" t="s">
        <v>49</v>
      </c>
      <c r="I19" s="30"/>
      <c r="R19" s="49" t="s">
        <v>24</v>
      </c>
      <c r="S19" s="57">
        <v>186909</v>
      </c>
      <c r="T19" s="57">
        <v>169084</v>
      </c>
      <c r="U19" s="129" t="s">
        <v>14</v>
      </c>
    </row>
    <row r="20" spans="2:21">
      <c r="B20" s="33"/>
      <c r="E20" s="22" t="s">
        <v>15</v>
      </c>
      <c r="F20" s="23" t="s">
        <v>44</v>
      </c>
      <c r="G20" s="11"/>
      <c r="H20" s="22" t="s">
        <v>15</v>
      </c>
      <c r="I20" s="23" t="s">
        <v>44</v>
      </c>
    </row>
    <row r="21" spans="2:21">
      <c r="B21" s="33"/>
      <c r="E21" s="24" t="s">
        <v>39</v>
      </c>
      <c r="F21" s="25">
        <f>F7</f>
        <v>1687624</v>
      </c>
      <c r="H21" s="24" t="s">
        <v>39</v>
      </c>
      <c r="I21" s="25">
        <f>I7</f>
        <v>843812</v>
      </c>
    </row>
    <row r="22" spans="2:21" ht="17.25">
      <c r="B22" s="33"/>
      <c r="E22" s="24" t="s">
        <v>40</v>
      </c>
      <c r="F22" s="31">
        <f>F21*1.1</f>
        <v>1856386.4000000001</v>
      </c>
      <c r="H22" s="24" t="s">
        <v>40</v>
      </c>
      <c r="I22" s="31">
        <f>I21*1.1</f>
        <v>928193.20000000007</v>
      </c>
      <c r="K22" s="50"/>
      <c r="N22" s="50"/>
    </row>
    <row r="23" spans="2:21" ht="17.25">
      <c r="E23" s="26" t="s">
        <v>41</v>
      </c>
      <c r="F23" s="31">
        <f>(F21+F22)*0.2</f>
        <v>708802.08000000007</v>
      </c>
      <c r="H23" s="26" t="s">
        <v>41</v>
      </c>
      <c r="I23" s="31">
        <f>(I21+I22)*0.2</f>
        <v>354401.04000000004</v>
      </c>
      <c r="K23" s="50"/>
      <c r="N23" s="50"/>
    </row>
    <row r="24" spans="2:21">
      <c r="E24" s="26" t="s">
        <v>42</v>
      </c>
      <c r="F24" s="25">
        <v>100000</v>
      </c>
      <c r="H24" s="26" t="s">
        <v>42</v>
      </c>
      <c r="I24" s="25">
        <v>100000</v>
      </c>
    </row>
    <row r="25" spans="2:21">
      <c r="E25" s="26" t="s">
        <v>43</v>
      </c>
      <c r="F25" s="25">
        <f>상태입력항목!C10</f>
        <v>0</v>
      </c>
      <c r="H25" s="26" t="s">
        <v>43</v>
      </c>
      <c r="I25" s="25">
        <f>상태입력항목!C10</f>
        <v>0</v>
      </c>
    </row>
    <row r="26" spans="2:21" ht="17.25" thickBot="1">
      <c r="E26" s="27" t="s">
        <v>50</v>
      </c>
      <c r="F26" s="28">
        <f>F21+F22+F23+F24+F25</f>
        <v>4352812.4800000004</v>
      </c>
      <c r="H26" s="27" t="s">
        <v>50</v>
      </c>
      <c r="I26" s="28">
        <f>I21+I22+I23+I24+I25</f>
        <v>2226406.2400000002</v>
      </c>
    </row>
    <row r="27" spans="2:21" ht="17.25" thickBot="1"/>
    <row r="28" spans="2:21">
      <c r="E28" s="20" t="s">
        <v>46</v>
      </c>
      <c r="F28" s="30"/>
      <c r="H28" s="32"/>
    </row>
    <row r="29" spans="2:21">
      <c r="E29" s="22" t="s">
        <v>15</v>
      </c>
      <c r="F29" s="23" t="s">
        <v>44</v>
      </c>
    </row>
    <row r="30" spans="2:21">
      <c r="E30" s="24" t="s">
        <v>39</v>
      </c>
      <c r="F30" s="25">
        <f>F8</f>
        <v>2120064</v>
      </c>
    </row>
    <row r="31" spans="2:21">
      <c r="E31" s="24" t="s">
        <v>40</v>
      </c>
      <c r="F31" s="31">
        <f>F30*1.1</f>
        <v>2332070.4000000004</v>
      </c>
    </row>
    <row r="32" spans="2:21">
      <c r="E32" s="26" t="s">
        <v>41</v>
      </c>
      <c r="F32" s="31">
        <f>(F30+F31)*0.2</f>
        <v>890426.88000000012</v>
      </c>
    </row>
    <row r="33" spans="2:13">
      <c r="E33" s="26" t="s">
        <v>42</v>
      </c>
      <c r="F33" s="25">
        <v>100000</v>
      </c>
      <c r="M33" s="2"/>
    </row>
    <row r="34" spans="2:13">
      <c r="E34" s="26" t="s">
        <v>43</v>
      </c>
      <c r="F34" s="25">
        <f>상태입력항목!C10</f>
        <v>0</v>
      </c>
    </row>
    <row r="35" spans="2:13" ht="17.25" thickBot="1">
      <c r="E35" s="27" t="s">
        <v>50</v>
      </c>
      <c r="F35" s="28">
        <f>F30+F31+F32+F33+F34</f>
        <v>5442561.2800000003</v>
      </c>
    </row>
    <row r="36" spans="2:13">
      <c r="B36" s="1"/>
    </row>
    <row r="37" spans="2:13">
      <c r="B37" s="1"/>
    </row>
    <row r="38" spans="2:13">
      <c r="B38" s="1"/>
    </row>
    <row r="39" spans="2:13">
      <c r="B39" s="205" t="s">
        <v>59</v>
      </c>
      <c r="C39" s="205"/>
      <c r="D39" s="205"/>
      <c r="E39" s="205"/>
      <c r="F39" s="205"/>
    </row>
    <row r="40" spans="2:13">
      <c r="B40" s="205"/>
      <c r="C40" s="205"/>
      <c r="D40" s="205"/>
      <c r="E40" s="205"/>
      <c r="F40" s="205"/>
    </row>
    <row r="41" spans="2:13">
      <c r="B41" s="205"/>
      <c r="C41" s="205"/>
      <c r="D41" s="205"/>
      <c r="E41" s="205"/>
      <c r="F41" s="205"/>
    </row>
    <row r="42" spans="2:13">
      <c r="B42" s="205"/>
      <c r="C42" s="205"/>
      <c r="D42" s="205"/>
      <c r="E42" s="205"/>
      <c r="F42" s="205"/>
    </row>
    <row r="43" spans="2:13">
      <c r="B43" s="205"/>
      <c r="C43" s="205"/>
      <c r="D43" s="205"/>
      <c r="E43" s="205"/>
      <c r="F43" s="205"/>
    </row>
  </sheetData>
  <mergeCells count="27">
    <mergeCell ref="U2:U3"/>
    <mergeCell ref="U4:U6"/>
    <mergeCell ref="U7:U9"/>
    <mergeCell ref="U14:U15"/>
    <mergeCell ref="K2:K4"/>
    <mergeCell ref="L2:N2"/>
    <mergeCell ref="O2:P2"/>
    <mergeCell ref="L3:M3"/>
    <mergeCell ref="N3:N4"/>
    <mergeCell ref="O3:O4"/>
    <mergeCell ref="P3:P4"/>
    <mergeCell ref="R2:R3"/>
    <mergeCell ref="T2:T3"/>
    <mergeCell ref="S2:S3"/>
    <mergeCell ref="S4:S9"/>
    <mergeCell ref="R4:R9"/>
    <mergeCell ref="T4:T9"/>
    <mergeCell ref="B39:F43"/>
    <mergeCell ref="R14:R16"/>
    <mergeCell ref="R12:R13"/>
    <mergeCell ref="R10:R11"/>
    <mergeCell ref="T14:T16"/>
    <mergeCell ref="T12:T13"/>
    <mergeCell ref="T10:T11"/>
    <mergeCell ref="S14:S16"/>
    <mergeCell ref="S12:S13"/>
    <mergeCell ref="S10:S1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workbookViewId="0">
      <selection activeCell="D37" sqref="D37"/>
    </sheetView>
  </sheetViews>
  <sheetFormatPr defaultRowHeight="16.5"/>
  <cols>
    <col min="1" max="1" width="20.625" style="1" bestFit="1" customWidth="1"/>
    <col min="2" max="3" width="9" style="1"/>
    <col min="4" max="4" width="24.875" style="1" bestFit="1" customWidth="1"/>
    <col min="5" max="16384" width="9" style="1"/>
  </cols>
  <sheetData>
    <row r="1" spans="1:5" ht="17.25" thickBot="1">
      <c r="A1" s="218" t="s">
        <v>136</v>
      </c>
      <c r="B1" s="218"/>
      <c r="C1" s="218"/>
      <c r="D1" s="218"/>
      <c r="E1" s="218"/>
    </row>
    <row r="2" spans="1:5" ht="17.25" thickBot="1">
      <c r="A2" s="108" t="s">
        <v>111</v>
      </c>
      <c r="B2" s="109" t="s">
        <v>112</v>
      </c>
      <c r="D2" s="110" t="s">
        <v>120</v>
      </c>
      <c r="E2" s="111" t="s">
        <v>135</v>
      </c>
    </row>
    <row r="3" spans="1:5" ht="17.25" thickBot="1">
      <c r="A3" s="65" t="s">
        <v>113</v>
      </c>
      <c r="B3" s="107">
        <v>1</v>
      </c>
      <c r="D3" s="99" t="s">
        <v>121</v>
      </c>
      <c r="E3" s="100">
        <v>1</v>
      </c>
    </row>
    <row r="4" spans="1:5">
      <c r="A4" s="64" t="s">
        <v>114</v>
      </c>
      <c r="B4" s="104">
        <v>1.05</v>
      </c>
      <c r="D4" s="96" t="s">
        <v>122</v>
      </c>
      <c r="E4" s="100">
        <v>1.1000000000000001</v>
      </c>
    </row>
    <row r="5" spans="1:5">
      <c r="A5" s="64" t="s">
        <v>115</v>
      </c>
      <c r="B5" s="104">
        <v>1.1000000000000001</v>
      </c>
      <c r="D5" s="97" t="s">
        <v>123</v>
      </c>
      <c r="E5" s="101">
        <v>1.1000000000000001</v>
      </c>
    </row>
    <row r="6" spans="1:5">
      <c r="A6" s="64" t="s">
        <v>116</v>
      </c>
      <c r="B6" s="104">
        <v>1.1499999999999999</v>
      </c>
      <c r="D6" s="97" t="s">
        <v>124</v>
      </c>
      <c r="E6" s="101">
        <v>1.1000000000000001</v>
      </c>
    </row>
    <row r="7" spans="1:5" ht="17.25" thickBot="1">
      <c r="A7" s="64" t="s">
        <v>117</v>
      </c>
      <c r="B7" s="104">
        <v>1.2</v>
      </c>
      <c r="D7" s="98" t="s">
        <v>125</v>
      </c>
      <c r="E7" s="102">
        <v>1.1000000000000001</v>
      </c>
    </row>
    <row r="8" spans="1:5">
      <c r="A8" s="64" t="s">
        <v>118</v>
      </c>
      <c r="B8" s="104">
        <v>1.25</v>
      </c>
      <c r="D8" s="96" t="s">
        <v>126</v>
      </c>
      <c r="E8" s="101">
        <v>1.2</v>
      </c>
    </row>
    <row r="9" spans="1:5" ht="17.25" thickBot="1">
      <c r="A9" s="105" t="s">
        <v>119</v>
      </c>
      <c r="B9" s="106">
        <v>1.3</v>
      </c>
      <c r="D9" s="98" t="s">
        <v>127</v>
      </c>
      <c r="E9" s="101">
        <v>1.2</v>
      </c>
    </row>
    <row r="10" spans="1:5" ht="17.25" thickBot="1">
      <c r="D10" s="99" t="s">
        <v>128</v>
      </c>
      <c r="E10" s="103">
        <v>1.3</v>
      </c>
    </row>
    <row r="11" spans="1:5">
      <c r="D11" s="96" t="s">
        <v>129</v>
      </c>
      <c r="E11" s="101">
        <v>1.4</v>
      </c>
    </row>
    <row r="12" spans="1:5">
      <c r="D12" s="97" t="s">
        <v>130</v>
      </c>
      <c r="E12" s="101">
        <v>1.4</v>
      </c>
    </row>
    <row r="13" spans="1:5">
      <c r="D13" s="97" t="s">
        <v>131</v>
      </c>
      <c r="E13" s="101">
        <v>1.4</v>
      </c>
    </row>
    <row r="14" spans="1:5">
      <c r="D14" s="97" t="s">
        <v>132</v>
      </c>
      <c r="E14" s="101">
        <v>1.4</v>
      </c>
    </row>
    <row r="15" spans="1:5">
      <c r="D15" s="97" t="s">
        <v>133</v>
      </c>
      <c r="E15" s="101">
        <v>1.4</v>
      </c>
    </row>
    <row r="16" spans="1:5" ht="17.25" thickBot="1">
      <c r="D16" s="98" t="s">
        <v>134</v>
      </c>
      <c r="E16" s="102">
        <v>1.4</v>
      </c>
    </row>
    <row r="17" spans="4:5" ht="17.25" thickBot="1">
      <c r="D17" s="99" t="s">
        <v>137</v>
      </c>
      <c r="E17" s="112">
        <v>1</v>
      </c>
    </row>
  </sheetData>
  <sheetProtection password="C383" sheet="1" objects="1" scenarios="1"/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상태입력항목</vt:lpstr>
      <vt:lpstr>건축물관리점검업무대가(인쇄용)</vt:lpstr>
      <vt:lpstr>관리점검 대가산정 내역(입력금지)</vt:lpstr>
      <vt:lpstr>조정비(입력금지)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양성희</dc:creator>
  <cp:lastModifiedBy>Administrator</cp:lastModifiedBy>
  <cp:lastPrinted>2020-09-10T06:27:33Z</cp:lastPrinted>
  <dcterms:created xsi:type="dcterms:W3CDTF">2020-05-13T04:15:25Z</dcterms:created>
  <dcterms:modified xsi:type="dcterms:W3CDTF">2023-01-03T05:28:47Z</dcterms:modified>
</cp:coreProperties>
</file>